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tables/table3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ryo_k\Dropbox\アグリダイレクト\500001_日本工営\◆様式\"/>
    </mc:Choice>
  </mc:AlternateContent>
  <xr:revisionPtr revIDLastSave="0" documentId="13_ncr:1_{4FD51A26-AA76-49B3-A475-69F29AF52271}" xr6:coauthVersionLast="47" xr6:coauthVersionMax="47" xr10:uidLastSave="{00000000-0000-0000-0000-000000000000}"/>
  <workbookProtection workbookAlgorithmName="SHA-512" workbookHashValue="FH0KQoSJZKYfu42w/HnTLf2pSjqmzh7MWyCqTt+6rZV59/2cb7s+SilwBX35Nsf5lWJ9ZzgZzz1XvAIRTZQ1OA==" workbookSaltValue="3zxxTk83i8bYPLzS8J1LGA==" workbookSpinCount="100000" lockStructure="1"/>
  <bookViews>
    <workbookView xWindow="-120" yWindow="-120" windowWidth="34080" windowHeight="22080" activeTab="2" xr2:uid="{00000000-000D-0000-FFFF-FFFF00000000}"/>
  </bookViews>
  <sheets>
    <sheet name="共通" sheetId="1" r:id="rId1"/>
    <sheet name="入力" sheetId="2" r:id="rId2"/>
    <sheet name="出力" sheetId="3" r:id="rId3"/>
    <sheet name="計算" sheetId="4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" i="2" l="1" a="1"/>
  <c r="P2" i="2" s="1"/>
  <c r="G2" i="3" s="1" a="1"/>
  <c r="G2" i="3" s="1"/>
  <c r="AG38" i="3" s="1" a="1"/>
  <c r="AG38" i="3" s="1"/>
  <c r="Q2" i="4"/>
  <c r="Q3" i="4"/>
  <c r="O2" i="4"/>
  <c r="O3" i="4"/>
  <c r="M2" i="4"/>
  <c r="M3" i="4"/>
  <c r="K2" i="4"/>
  <c r="K3" i="4"/>
  <c r="I2" i="4"/>
  <c r="I3" i="4"/>
  <c r="G2" i="4"/>
  <c r="G3" i="4"/>
  <c r="Y38" i="3" a="1"/>
  <c r="Y38" i="3" s="1"/>
  <c r="Y33" i="3" a="1"/>
  <c r="Y33" i="3" s="1"/>
  <c r="Y28" i="3" a="1"/>
  <c r="Y28" i="3" s="1"/>
  <c r="B2" i="3" a="1"/>
  <c r="B2" i="3" s="1"/>
  <c r="C2" i="3" a="1"/>
  <c r="C2" i="3" s="1"/>
  <c r="Z28" i="3" s="1" a="1"/>
  <c r="Z28" i="3" s="1"/>
  <c r="U2" i="3"/>
  <c r="D2" i="3" a="1"/>
  <c r="D2" i="3" s="1"/>
  <c r="A89" i="2"/>
  <c r="A90" i="2"/>
  <c r="A91" i="2"/>
  <c r="A92" i="2"/>
  <c r="P89" i="2" a="1"/>
  <c r="P89" i="2" s="1"/>
  <c r="P90" i="2" a="1"/>
  <c r="P90" i="2" s="1"/>
  <c r="P91" i="2" a="1"/>
  <c r="P91" i="2" s="1"/>
  <c r="P92" i="2" a="1"/>
  <c r="P92" i="2" s="1"/>
  <c r="S89" i="2" a="1"/>
  <c r="S89" i="2" s="1"/>
  <c r="S90" i="2" a="1"/>
  <c r="S90" i="2" s="1"/>
  <c r="Q90" i="2" s="1" a="1"/>
  <c r="Q90" i="2" s="1"/>
  <c r="S91" i="2" a="1"/>
  <c r="S91" i="2" s="1"/>
  <c r="S92" i="2" a="1"/>
  <c r="S92" i="2" s="1"/>
  <c r="Q92" i="2" s="1" a="1"/>
  <c r="Q92" i="2" s="1"/>
  <c r="T89" i="2" a="1"/>
  <c r="T89" i="2" s="1"/>
  <c r="T90" i="2" a="1"/>
  <c r="T90" i="2" s="1"/>
  <c r="T91" i="2" a="1"/>
  <c r="T91" i="2" s="1"/>
  <c r="T92" i="2" a="1"/>
  <c r="T92" i="2" s="1"/>
  <c r="U89" i="2" a="1"/>
  <c r="U89" i="2" s="1"/>
  <c r="U90" i="2" a="1"/>
  <c r="U90" i="2" s="1"/>
  <c r="U91" i="2" a="1"/>
  <c r="U91" i="2" s="1"/>
  <c r="U92" i="2" a="1"/>
  <c r="U92" i="2" s="1"/>
  <c r="V89" i="2" a="1"/>
  <c r="V89" i="2" s="1"/>
  <c r="V90" i="2" a="1"/>
  <c r="V90" i="2" s="1"/>
  <c r="V91" i="2" a="1"/>
  <c r="V91" i="2" s="1"/>
  <c r="V92" i="2" a="1"/>
  <c r="V92" i="2" s="1"/>
  <c r="W89" i="2" a="1"/>
  <c r="W89" i="2" s="1"/>
  <c r="W90" i="2" a="1"/>
  <c r="W90" i="2" s="1"/>
  <c r="W91" i="2" a="1"/>
  <c r="W91" i="2" s="1"/>
  <c r="W92" i="2" a="1"/>
  <c r="W92" i="2" s="1"/>
  <c r="X89" i="2" a="1"/>
  <c r="X89" i="2" s="1"/>
  <c r="X90" i="2" a="1"/>
  <c r="X90" i="2" s="1"/>
  <c r="X91" i="2" a="1"/>
  <c r="X91" i="2" s="1"/>
  <c r="X92" i="2" a="1"/>
  <c r="X92" i="2" s="1"/>
  <c r="X2" i="2" a="1"/>
  <c r="X2" i="2" s="1"/>
  <c r="X3" i="2" a="1"/>
  <c r="X3" i="2" s="1"/>
  <c r="X4" i="2" a="1"/>
  <c r="X4" i="2" s="1"/>
  <c r="X5" i="2" a="1"/>
  <c r="X5" i="2" s="1"/>
  <c r="X6" i="2" a="1"/>
  <c r="X6" i="2" s="1"/>
  <c r="X7" i="2" a="1"/>
  <c r="X7" i="2" s="1"/>
  <c r="X8" i="2" a="1"/>
  <c r="X8" i="2" s="1"/>
  <c r="X9" i="2" a="1"/>
  <c r="X9" i="2" s="1"/>
  <c r="X10" i="2" a="1"/>
  <c r="X10" i="2" s="1"/>
  <c r="X11" i="2" a="1"/>
  <c r="X11" i="2" s="1"/>
  <c r="X12" i="2" a="1"/>
  <c r="X12" i="2" s="1"/>
  <c r="X13" i="2" a="1"/>
  <c r="X13" i="2" s="1"/>
  <c r="X14" i="2" a="1"/>
  <c r="X14" i="2" s="1"/>
  <c r="X15" i="2" a="1"/>
  <c r="X15" i="2" s="1"/>
  <c r="X16" i="2" a="1"/>
  <c r="X16" i="2" s="1"/>
  <c r="X17" i="2" a="1"/>
  <c r="X17" i="2" s="1"/>
  <c r="X18" i="2" a="1"/>
  <c r="X18" i="2" s="1"/>
  <c r="X19" i="2" a="1"/>
  <c r="X19" i="2" s="1"/>
  <c r="X20" i="2" a="1"/>
  <c r="X20" i="2" s="1"/>
  <c r="X21" i="2" a="1"/>
  <c r="X21" i="2" s="1"/>
  <c r="X22" i="2" a="1"/>
  <c r="X22" i="2" s="1"/>
  <c r="X23" i="2" a="1"/>
  <c r="X23" i="2" s="1"/>
  <c r="X24" i="2" a="1"/>
  <c r="X24" i="2" s="1"/>
  <c r="X25" i="2" a="1"/>
  <c r="X25" i="2" s="1"/>
  <c r="X26" i="2" a="1"/>
  <c r="X26" i="2" s="1"/>
  <c r="X27" i="2" a="1"/>
  <c r="X27" i="2" s="1"/>
  <c r="X28" i="2" a="1"/>
  <c r="X28" i="2" s="1"/>
  <c r="X29" i="2" a="1"/>
  <c r="X29" i="2" s="1"/>
  <c r="X30" i="2" a="1"/>
  <c r="X30" i="2" s="1"/>
  <c r="X31" i="2" a="1"/>
  <c r="X31" i="2" s="1"/>
  <c r="X32" i="2" a="1"/>
  <c r="X32" i="2" s="1"/>
  <c r="X33" i="2" a="1"/>
  <c r="X33" i="2" s="1"/>
  <c r="X34" i="2" a="1"/>
  <c r="X34" i="2" s="1"/>
  <c r="X35" i="2" a="1"/>
  <c r="X35" i="2" s="1"/>
  <c r="X36" i="2" a="1"/>
  <c r="X36" i="2" s="1"/>
  <c r="X37" i="2" a="1"/>
  <c r="X37" i="2" s="1"/>
  <c r="X38" i="2" a="1"/>
  <c r="X38" i="2" s="1"/>
  <c r="X39" i="2" a="1"/>
  <c r="X39" i="2" s="1"/>
  <c r="X40" i="2" a="1"/>
  <c r="X40" i="2" s="1"/>
  <c r="X41" i="2" a="1"/>
  <c r="X41" i="2" s="1"/>
  <c r="X42" i="2" a="1"/>
  <c r="X42" i="2" s="1"/>
  <c r="X43" i="2" a="1"/>
  <c r="X43" i="2" s="1"/>
  <c r="X44" i="2" a="1"/>
  <c r="X44" i="2" s="1"/>
  <c r="X45" i="2" a="1"/>
  <c r="X45" i="2" s="1"/>
  <c r="X46" i="2" a="1"/>
  <c r="X46" i="2" s="1"/>
  <c r="X47" i="2" a="1"/>
  <c r="X47" i="2" s="1"/>
  <c r="X48" i="2" a="1"/>
  <c r="X48" i="2" s="1"/>
  <c r="X49" i="2" a="1"/>
  <c r="X49" i="2" s="1"/>
  <c r="X50" i="2" a="1"/>
  <c r="X50" i="2" s="1"/>
  <c r="X51" i="2" a="1"/>
  <c r="X51" i="2" s="1"/>
  <c r="X52" i="2" a="1"/>
  <c r="X52" i="2" s="1"/>
  <c r="X53" i="2" a="1"/>
  <c r="X53" i="2" s="1"/>
  <c r="X54" i="2" a="1"/>
  <c r="X54" i="2" s="1"/>
  <c r="X55" i="2" a="1"/>
  <c r="X55" i="2" s="1"/>
  <c r="X56" i="2" a="1"/>
  <c r="X56" i="2" s="1"/>
  <c r="X57" i="2" a="1"/>
  <c r="X57" i="2" s="1"/>
  <c r="X58" i="2" a="1"/>
  <c r="X58" i="2" s="1"/>
  <c r="X59" i="2" a="1"/>
  <c r="X59" i="2" s="1"/>
  <c r="X60" i="2" a="1"/>
  <c r="X60" i="2" s="1"/>
  <c r="X61" i="2" a="1"/>
  <c r="X61" i="2" s="1"/>
  <c r="X62" i="2" a="1"/>
  <c r="X62" i="2" s="1"/>
  <c r="X63" i="2" a="1"/>
  <c r="X63" i="2" s="1"/>
  <c r="X64" i="2" a="1"/>
  <c r="X64" i="2" s="1"/>
  <c r="X65" i="2" a="1"/>
  <c r="X65" i="2" s="1"/>
  <c r="X66" i="2" a="1"/>
  <c r="X66" i="2" s="1"/>
  <c r="X67" i="2" a="1"/>
  <c r="X67" i="2" s="1"/>
  <c r="X68" i="2" a="1"/>
  <c r="X68" i="2" s="1"/>
  <c r="X69" i="2" a="1"/>
  <c r="X69" i="2" s="1"/>
  <c r="X70" i="2" a="1"/>
  <c r="X70" i="2" s="1"/>
  <c r="X71" i="2" a="1"/>
  <c r="X71" i="2" s="1"/>
  <c r="X72" i="2" a="1"/>
  <c r="X72" i="2" s="1"/>
  <c r="X73" i="2" a="1"/>
  <c r="X73" i="2" s="1"/>
  <c r="X74" i="2" a="1"/>
  <c r="X74" i="2" s="1"/>
  <c r="X75" i="2" a="1"/>
  <c r="X75" i="2" s="1"/>
  <c r="X76" i="2" a="1"/>
  <c r="X76" i="2" s="1"/>
  <c r="X77" i="2" a="1"/>
  <c r="X77" i="2" s="1"/>
  <c r="X78" i="2" a="1"/>
  <c r="X78" i="2" s="1"/>
  <c r="X79" i="2" a="1"/>
  <c r="X79" i="2" s="1"/>
  <c r="X80" i="2" a="1"/>
  <c r="X80" i="2" s="1"/>
  <c r="X81" i="2" a="1"/>
  <c r="X81" i="2" s="1"/>
  <c r="X82" i="2" a="1"/>
  <c r="X82" i="2" s="1"/>
  <c r="X83" i="2" a="1"/>
  <c r="X83" i="2" s="1"/>
  <c r="X84" i="2" a="1"/>
  <c r="X84" i="2" s="1"/>
  <c r="X85" i="2" a="1"/>
  <c r="X85" i="2" s="1"/>
  <c r="X86" i="2" a="1"/>
  <c r="X86" i="2" s="1"/>
  <c r="X87" i="2" a="1"/>
  <c r="X87" i="2" s="1"/>
  <c r="X88" i="2" a="1"/>
  <c r="X88" i="2" s="1"/>
  <c r="X93" i="2" a="1"/>
  <c r="X93" i="2" s="1"/>
  <c r="X94" i="2" a="1"/>
  <c r="X94" i="2" s="1"/>
  <c r="X95" i="2" a="1"/>
  <c r="X95" i="2" s="1"/>
  <c r="X96" i="2" a="1"/>
  <c r="X96" i="2" s="1"/>
  <c r="X97" i="2" a="1"/>
  <c r="X97" i="2" s="1"/>
  <c r="X98" i="2" a="1"/>
  <c r="X98" i="2" s="1"/>
  <c r="X99" i="2" a="1"/>
  <c r="X99" i="2" s="1"/>
  <c r="X100" i="2" a="1"/>
  <c r="X100" i="2" s="1"/>
  <c r="X101" i="2" a="1"/>
  <c r="X101" i="2" s="1"/>
  <c r="W2" i="2" a="1"/>
  <c r="W2" i="2" s="1"/>
  <c r="W3" i="2" a="1"/>
  <c r="W3" i="2" s="1"/>
  <c r="W4" i="2" a="1"/>
  <c r="W4" i="2" s="1"/>
  <c r="W5" i="2" a="1"/>
  <c r="W5" i="2" s="1"/>
  <c r="W6" i="2" a="1"/>
  <c r="W6" i="2" s="1"/>
  <c r="W7" i="2" a="1"/>
  <c r="W7" i="2" s="1"/>
  <c r="W8" i="2" a="1"/>
  <c r="W8" i="2" s="1"/>
  <c r="W9" i="2" a="1"/>
  <c r="W9" i="2" s="1"/>
  <c r="W10" i="2" a="1"/>
  <c r="W10" i="2" s="1"/>
  <c r="W11" i="2" a="1"/>
  <c r="W11" i="2" s="1"/>
  <c r="W12" i="2" a="1"/>
  <c r="W12" i="2" s="1"/>
  <c r="W13" i="2" a="1"/>
  <c r="W13" i="2" s="1"/>
  <c r="W14" i="2" a="1"/>
  <c r="W14" i="2" s="1"/>
  <c r="W15" i="2" a="1"/>
  <c r="W15" i="2" s="1"/>
  <c r="W16" i="2" a="1"/>
  <c r="W16" i="2" s="1"/>
  <c r="W17" i="2" a="1"/>
  <c r="W17" i="2" s="1"/>
  <c r="W18" i="2" a="1"/>
  <c r="W18" i="2" s="1"/>
  <c r="W19" i="2" a="1"/>
  <c r="W19" i="2" s="1"/>
  <c r="W20" i="2" a="1"/>
  <c r="W20" i="2" s="1"/>
  <c r="W21" i="2" a="1"/>
  <c r="W21" i="2" s="1"/>
  <c r="W22" i="2" a="1"/>
  <c r="W22" i="2" s="1"/>
  <c r="W23" i="2" a="1"/>
  <c r="W23" i="2" s="1"/>
  <c r="W24" i="2" a="1"/>
  <c r="W24" i="2" s="1"/>
  <c r="W25" i="2" a="1"/>
  <c r="W25" i="2" s="1"/>
  <c r="W26" i="2" a="1"/>
  <c r="W26" i="2" s="1"/>
  <c r="W27" i="2" a="1"/>
  <c r="W27" i="2" s="1"/>
  <c r="W28" i="2" a="1"/>
  <c r="W28" i="2" s="1"/>
  <c r="W29" i="2" a="1"/>
  <c r="W29" i="2" s="1"/>
  <c r="W30" i="2" a="1"/>
  <c r="W30" i="2" s="1"/>
  <c r="W31" i="2" a="1"/>
  <c r="W31" i="2" s="1"/>
  <c r="W32" i="2" a="1"/>
  <c r="W32" i="2" s="1"/>
  <c r="W33" i="2" a="1"/>
  <c r="W33" i="2" s="1"/>
  <c r="W34" i="2" a="1"/>
  <c r="W34" i="2" s="1"/>
  <c r="W35" i="2" a="1"/>
  <c r="W35" i="2" s="1"/>
  <c r="W36" i="2" a="1"/>
  <c r="W36" i="2" s="1"/>
  <c r="W37" i="2" a="1"/>
  <c r="W37" i="2" s="1"/>
  <c r="W38" i="2" a="1"/>
  <c r="W38" i="2" s="1"/>
  <c r="W39" i="2" a="1"/>
  <c r="W39" i="2" s="1"/>
  <c r="W40" i="2" a="1"/>
  <c r="W40" i="2" s="1"/>
  <c r="W41" i="2" a="1"/>
  <c r="W41" i="2" s="1"/>
  <c r="W42" i="2" a="1"/>
  <c r="W42" i="2" s="1"/>
  <c r="W43" i="2" a="1"/>
  <c r="W43" i="2" s="1"/>
  <c r="W44" i="2" a="1"/>
  <c r="W44" i="2" s="1"/>
  <c r="W45" i="2" a="1"/>
  <c r="W45" i="2" s="1"/>
  <c r="W46" i="2" a="1"/>
  <c r="W46" i="2" s="1"/>
  <c r="W47" i="2" a="1"/>
  <c r="W47" i="2" s="1"/>
  <c r="W48" i="2" a="1"/>
  <c r="W48" i="2" s="1"/>
  <c r="W49" i="2" a="1"/>
  <c r="W49" i="2" s="1"/>
  <c r="W50" i="2" a="1"/>
  <c r="W50" i="2" s="1"/>
  <c r="W51" i="2" a="1"/>
  <c r="W51" i="2" s="1"/>
  <c r="W52" i="2" a="1"/>
  <c r="W52" i="2" s="1"/>
  <c r="W53" i="2" a="1"/>
  <c r="W53" i="2" s="1"/>
  <c r="W54" i="2" a="1"/>
  <c r="W54" i="2" s="1"/>
  <c r="W55" i="2" a="1"/>
  <c r="W55" i="2" s="1"/>
  <c r="W56" i="2" a="1"/>
  <c r="W56" i="2" s="1"/>
  <c r="W57" i="2" a="1"/>
  <c r="W57" i="2" s="1"/>
  <c r="W58" i="2" a="1"/>
  <c r="W58" i="2" s="1"/>
  <c r="W59" i="2" a="1"/>
  <c r="W59" i="2" s="1"/>
  <c r="W60" i="2" a="1"/>
  <c r="W60" i="2" s="1"/>
  <c r="W61" i="2" a="1"/>
  <c r="W61" i="2" s="1"/>
  <c r="W62" i="2" a="1"/>
  <c r="W62" i="2" s="1"/>
  <c r="W63" i="2" a="1"/>
  <c r="W63" i="2" s="1"/>
  <c r="W64" i="2" a="1"/>
  <c r="W64" i="2" s="1"/>
  <c r="W65" i="2" a="1"/>
  <c r="W65" i="2" s="1"/>
  <c r="W66" i="2" a="1"/>
  <c r="W66" i="2" s="1"/>
  <c r="W67" i="2" a="1"/>
  <c r="W67" i="2" s="1"/>
  <c r="W68" i="2" a="1"/>
  <c r="W68" i="2" s="1"/>
  <c r="W69" i="2" a="1"/>
  <c r="W69" i="2" s="1"/>
  <c r="W70" i="2" a="1"/>
  <c r="W70" i="2" s="1"/>
  <c r="W71" i="2" a="1"/>
  <c r="W71" i="2" s="1"/>
  <c r="W72" i="2" a="1"/>
  <c r="W72" i="2" s="1"/>
  <c r="W73" i="2" a="1"/>
  <c r="W73" i="2" s="1"/>
  <c r="W74" i="2" a="1"/>
  <c r="W74" i="2" s="1"/>
  <c r="W75" i="2" a="1"/>
  <c r="W75" i="2" s="1"/>
  <c r="W76" i="2" a="1"/>
  <c r="W76" i="2" s="1"/>
  <c r="W77" i="2" a="1"/>
  <c r="W77" i="2" s="1"/>
  <c r="W78" i="2" a="1"/>
  <c r="W78" i="2" s="1"/>
  <c r="W79" i="2" a="1"/>
  <c r="W79" i="2" s="1"/>
  <c r="W80" i="2" a="1"/>
  <c r="W80" i="2" s="1"/>
  <c r="W81" i="2" a="1"/>
  <c r="W81" i="2" s="1"/>
  <c r="W82" i="2" a="1"/>
  <c r="W82" i="2" s="1"/>
  <c r="W83" i="2" a="1"/>
  <c r="W83" i="2" s="1"/>
  <c r="W84" i="2" a="1"/>
  <c r="W84" i="2" s="1"/>
  <c r="W85" i="2" a="1"/>
  <c r="W85" i="2" s="1"/>
  <c r="W86" i="2" a="1"/>
  <c r="W86" i="2" s="1"/>
  <c r="W87" i="2" a="1"/>
  <c r="W87" i="2" s="1"/>
  <c r="W88" i="2" a="1"/>
  <c r="W88" i="2" s="1"/>
  <c r="W93" i="2" a="1"/>
  <c r="W93" i="2" s="1"/>
  <c r="W94" i="2" a="1"/>
  <c r="W94" i="2" s="1"/>
  <c r="W95" i="2" a="1"/>
  <c r="W95" i="2" s="1"/>
  <c r="W96" i="2" a="1"/>
  <c r="W96" i="2" s="1"/>
  <c r="W97" i="2" a="1"/>
  <c r="W97" i="2" s="1"/>
  <c r="W98" i="2" a="1"/>
  <c r="W98" i="2" s="1"/>
  <c r="W99" i="2" a="1"/>
  <c r="W99" i="2" s="1"/>
  <c r="W100" i="2" a="1"/>
  <c r="W100" i="2" s="1"/>
  <c r="W101" i="2" a="1"/>
  <c r="W101" i="2" s="1"/>
  <c r="V2" i="2" a="1"/>
  <c r="V2" i="2" s="1"/>
  <c r="V3" i="2" a="1"/>
  <c r="V3" i="2" s="1"/>
  <c r="V4" i="2" a="1"/>
  <c r="V4" i="2" s="1"/>
  <c r="V5" i="2" a="1"/>
  <c r="V5" i="2" s="1"/>
  <c r="V6" i="2" a="1"/>
  <c r="V6" i="2" s="1"/>
  <c r="V7" i="2" a="1"/>
  <c r="V7" i="2" s="1"/>
  <c r="V8" i="2" a="1"/>
  <c r="V8" i="2" s="1"/>
  <c r="V9" i="2" a="1"/>
  <c r="V9" i="2" s="1"/>
  <c r="V10" i="2" a="1"/>
  <c r="V10" i="2" s="1"/>
  <c r="V11" i="2" a="1"/>
  <c r="V11" i="2" s="1"/>
  <c r="V12" i="2" a="1"/>
  <c r="V12" i="2" s="1"/>
  <c r="V13" i="2" a="1"/>
  <c r="V13" i="2" s="1"/>
  <c r="V14" i="2" a="1"/>
  <c r="V14" i="2" s="1"/>
  <c r="V15" i="2" a="1"/>
  <c r="V15" i="2" s="1"/>
  <c r="V16" i="2" a="1"/>
  <c r="V16" i="2" s="1"/>
  <c r="V17" i="2" a="1"/>
  <c r="V17" i="2" s="1"/>
  <c r="V18" i="2" a="1"/>
  <c r="V18" i="2" s="1"/>
  <c r="V19" i="2" a="1"/>
  <c r="V19" i="2" s="1"/>
  <c r="V20" i="2" a="1"/>
  <c r="V20" i="2" s="1"/>
  <c r="V21" i="2" a="1"/>
  <c r="V21" i="2" s="1"/>
  <c r="V22" i="2" a="1"/>
  <c r="V22" i="2" s="1"/>
  <c r="V23" i="2" a="1"/>
  <c r="V23" i="2" s="1"/>
  <c r="V24" i="2" a="1"/>
  <c r="V24" i="2" s="1"/>
  <c r="V25" i="2" a="1"/>
  <c r="V25" i="2" s="1"/>
  <c r="V26" i="2" a="1"/>
  <c r="V26" i="2" s="1"/>
  <c r="V27" i="2" a="1"/>
  <c r="V27" i="2" s="1"/>
  <c r="V28" i="2" a="1"/>
  <c r="V28" i="2" s="1"/>
  <c r="V29" i="2" a="1"/>
  <c r="V29" i="2" s="1"/>
  <c r="V30" i="2" a="1"/>
  <c r="V30" i="2" s="1"/>
  <c r="V31" i="2" a="1"/>
  <c r="V31" i="2" s="1"/>
  <c r="V32" i="2" a="1"/>
  <c r="V32" i="2" s="1"/>
  <c r="V33" i="2" a="1"/>
  <c r="V33" i="2" s="1"/>
  <c r="V34" i="2" a="1"/>
  <c r="V34" i="2" s="1"/>
  <c r="V35" i="2" a="1"/>
  <c r="V35" i="2" s="1"/>
  <c r="V36" i="2" a="1"/>
  <c r="V36" i="2" s="1"/>
  <c r="V37" i="2" a="1"/>
  <c r="V37" i="2" s="1"/>
  <c r="V38" i="2" a="1"/>
  <c r="V38" i="2" s="1"/>
  <c r="V39" i="2" a="1"/>
  <c r="V39" i="2" s="1"/>
  <c r="V40" i="2" a="1"/>
  <c r="V40" i="2" s="1"/>
  <c r="V41" i="2" a="1"/>
  <c r="V41" i="2" s="1"/>
  <c r="V42" i="2" a="1"/>
  <c r="V42" i="2" s="1"/>
  <c r="V43" i="2" a="1"/>
  <c r="V43" i="2" s="1"/>
  <c r="V44" i="2" a="1"/>
  <c r="V44" i="2" s="1"/>
  <c r="V45" i="2" a="1"/>
  <c r="V45" i="2" s="1"/>
  <c r="V46" i="2" a="1"/>
  <c r="V46" i="2" s="1"/>
  <c r="V47" i="2" a="1"/>
  <c r="V47" i="2" s="1"/>
  <c r="V48" i="2" a="1"/>
  <c r="V48" i="2" s="1"/>
  <c r="V49" i="2" a="1"/>
  <c r="V49" i="2" s="1"/>
  <c r="V50" i="2" a="1"/>
  <c r="V50" i="2" s="1"/>
  <c r="V51" i="2" a="1"/>
  <c r="V51" i="2" s="1"/>
  <c r="V52" i="2" a="1"/>
  <c r="V52" i="2" s="1"/>
  <c r="V53" i="2" a="1"/>
  <c r="V53" i="2" s="1"/>
  <c r="V54" i="2" a="1"/>
  <c r="V54" i="2" s="1"/>
  <c r="V55" i="2" a="1"/>
  <c r="V55" i="2" s="1"/>
  <c r="V56" i="2" a="1"/>
  <c r="V56" i="2" s="1"/>
  <c r="V57" i="2" a="1"/>
  <c r="V57" i="2" s="1"/>
  <c r="V58" i="2" a="1"/>
  <c r="V58" i="2" s="1"/>
  <c r="V59" i="2" a="1"/>
  <c r="V59" i="2" s="1"/>
  <c r="V60" i="2" a="1"/>
  <c r="V60" i="2" s="1"/>
  <c r="V61" i="2" a="1"/>
  <c r="V61" i="2" s="1"/>
  <c r="V62" i="2" a="1"/>
  <c r="V62" i="2" s="1"/>
  <c r="V63" i="2" a="1"/>
  <c r="V63" i="2" s="1"/>
  <c r="V64" i="2" a="1"/>
  <c r="V64" i="2" s="1"/>
  <c r="V65" i="2" a="1"/>
  <c r="V65" i="2" s="1"/>
  <c r="V66" i="2" a="1"/>
  <c r="V66" i="2" s="1"/>
  <c r="V67" i="2" a="1"/>
  <c r="V67" i="2" s="1"/>
  <c r="V68" i="2" a="1"/>
  <c r="V68" i="2" s="1"/>
  <c r="V69" i="2" a="1"/>
  <c r="V69" i="2" s="1"/>
  <c r="V70" i="2" a="1"/>
  <c r="V70" i="2" s="1"/>
  <c r="V71" i="2" a="1"/>
  <c r="V71" i="2" s="1"/>
  <c r="V72" i="2" a="1"/>
  <c r="V72" i="2" s="1"/>
  <c r="V73" i="2" a="1"/>
  <c r="V73" i="2" s="1"/>
  <c r="V74" i="2" a="1"/>
  <c r="V74" i="2" s="1"/>
  <c r="V75" i="2" a="1"/>
  <c r="V75" i="2" s="1"/>
  <c r="V76" i="2" a="1"/>
  <c r="V76" i="2" s="1"/>
  <c r="V77" i="2" a="1"/>
  <c r="V77" i="2" s="1"/>
  <c r="V78" i="2" a="1"/>
  <c r="V78" i="2" s="1"/>
  <c r="V79" i="2" a="1"/>
  <c r="V79" i="2" s="1"/>
  <c r="V80" i="2" a="1"/>
  <c r="V80" i="2" s="1"/>
  <c r="V81" i="2" a="1"/>
  <c r="V81" i="2" s="1"/>
  <c r="V82" i="2" a="1"/>
  <c r="V82" i="2" s="1"/>
  <c r="V83" i="2" a="1"/>
  <c r="V83" i="2" s="1"/>
  <c r="V84" i="2" a="1"/>
  <c r="V84" i="2" s="1"/>
  <c r="V85" i="2" a="1"/>
  <c r="V85" i="2" s="1"/>
  <c r="V86" i="2" a="1"/>
  <c r="V86" i="2" s="1"/>
  <c r="V87" i="2" a="1"/>
  <c r="V87" i="2" s="1"/>
  <c r="V88" i="2" a="1"/>
  <c r="V88" i="2" s="1"/>
  <c r="V93" i="2" a="1"/>
  <c r="V93" i="2" s="1"/>
  <c r="V94" i="2" a="1"/>
  <c r="V94" i="2" s="1"/>
  <c r="V95" i="2" a="1"/>
  <c r="V95" i="2" s="1"/>
  <c r="V96" i="2" a="1"/>
  <c r="V96" i="2" s="1"/>
  <c r="V97" i="2" a="1"/>
  <c r="V97" i="2" s="1"/>
  <c r="V98" i="2" a="1"/>
  <c r="V98" i="2" s="1"/>
  <c r="V99" i="2" a="1"/>
  <c r="V99" i="2" s="1"/>
  <c r="V100" i="2" a="1"/>
  <c r="V100" i="2" s="1"/>
  <c r="V101" i="2" a="1"/>
  <c r="V101" i="2" s="1"/>
  <c r="U2" i="2" a="1"/>
  <c r="U2" i="2" s="1"/>
  <c r="U3" i="2" a="1"/>
  <c r="U3" i="2" s="1"/>
  <c r="U4" i="2" a="1"/>
  <c r="U4" i="2" s="1"/>
  <c r="U5" i="2" a="1"/>
  <c r="U5" i="2" s="1"/>
  <c r="U6" i="2" a="1"/>
  <c r="U6" i="2" s="1"/>
  <c r="U7" i="2" a="1"/>
  <c r="U7" i="2" s="1"/>
  <c r="U8" i="2" a="1"/>
  <c r="U8" i="2" s="1"/>
  <c r="U9" i="2" a="1"/>
  <c r="U9" i="2" s="1"/>
  <c r="U10" i="2" a="1"/>
  <c r="U10" i="2" s="1"/>
  <c r="U11" i="2" a="1"/>
  <c r="U11" i="2" s="1"/>
  <c r="U12" i="2" a="1"/>
  <c r="U12" i="2" s="1"/>
  <c r="U13" i="2" a="1"/>
  <c r="U13" i="2" s="1"/>
  <c r="U14" i="2" a="1"/>
  <c r="U14" i="2" s="1"/>
  <c r="U15" i="2" a="1"/>
  <c r="U15" i="2" s="1"/>
  <c r="U16" i="2" a="1"/>
  <c r="U16" i="2" s="1"/>
  <c r="U17" i="2" a="1"/>
  <c r="U17" i="2" s="1"/>
  <c r="U18" i="2" a="1"/>
  <c r="U18" i="2" s="1"/>
  <c r="U19" i="2" a="1"/>
  <c r="U19" i="2" s="1"/>
  <c r="U20" i="2" a="1"/>
  <c r="U20" i="2" s="1"/>
  <c r="U21" i="2" a="1"/>
  <c r="U21" i="2" s="1"/>
  <c r="U22" i="2" a="1"/>
  <c r="U22" i="2" s="1"/>
  <c r="U23" i="2" a="1"/>
  <c r="U23" i="2" s="1"/>
  <c r="U24" i="2" a="1"/>
  <c r="U24" i="2" s="1"/>
  <c r="U25" i="2" a="1"/>
  <c r="U25" i="2" s="1"/>
  <c r="U26" i="2" a="1"/>
  <c r="U26" i="2" s="1"/>
  <c r="U27" i="2" a="1"/>
  <c r="U27" i="2" s="1"/>
  <c r="U28" i="2" a="1"/>
  <c r="U28" i="2" s="1"/>
  <c r="U29" i="2" a="1"/>
  <c r="U29" i="2" s="1"/>
  <c r="U30" i="2" a="1"/>
  <c r="U30" i="2" s="1"/>
  <c r="U31" i="2" a="1"/>
  <c r="U31" i="2" s="1"/>
  <c r="U32" i="2" a="1"/>
  <c r="U32" i="2" s="1"/>
  <c r="U33" i="2" a="1"/>
  <c r="U33" i="2" s="1"/>
  <c r="U34" i="2" a="1"/>
  <c r="U34" i="2" s="1"/>
  <c r="U35" i="2" a="1"/>
  <c r="U35" i="2" s="1"/>
  <c r="U36" i="2" a="1"/>
  <c r="U36" i="2" s="1"/>
  <c r="U37" i="2" a="1"/>
  <c r="U37" i="2" s="1"/>
  <c r="U38" i="2" a="1"/>
  <c r="U38" i="2" s="1"/>
  <c r="U39" i="2" a="1"/>
  <c r="U39" i="2" s="1"/>
  <c r="U40" i="2" a="1"/>
  <c r="U40" i="2" s="1"/>
  <c r="U41" i="2" a="1"/>
  <c r="U41" i="2" s="1"/>
  <c r="U42" i="2" a="1"/>
  <c r="U42" i="2" s="1"/>
  <c r="U43" i="2" a="1"/>
  <c r="U43" i="2" s="1"/>
  <c r="U44" i="2" a="1"/>
  <c r="U44" i="2" s="1"/>
  <c r="U45" i="2" a="1"/>
  <c r="U45" i="2" s="1"/>
  <c r="U46" i="2" a="1"/>
  <c r="U46" i="2" s="1"/>
  <c r="U47" i="2" a="1"/>
  <c r="U47" i="2" s="1"/>
  <c r="U48" i="2" a="1"/>
  <c r="U48" i="2" s="1"/>
  <c r="U49" i="2" a="1"/>
  <c r="U49" i="2" s="1"/>
  <c r="U50" i="2" a="1"/>
  <c r="U50" i="2" s="1"/>
  <c r="U51" i="2" a="1"/>
  <c r="U51" i="2" s="1"/>
  <c r="U52" i="2" a="1"/>
  <c r="U52" i="2" s="1"/>
  <c r="U53" i="2" a="1"/>
  <c r="U53" i="2" s="1"/>
  <c r="U54" i="2" a="1"/>
  <c r="U54" i="2" s="1"/>
  <c r="U55" i="2" a="1"/>
  <c r="U55" i="2" s="1"/>
  <c r="U56" i="2" a="1"/>
  <c r="U56" i="2" s="1"/>
  <c r="U57" i="2" a="1"/>
  <c r="U57" i="2" s="1"/>
  <c r="U58" i="2" a="1"/>
  <c r="U58" i="2" s="1"/>
  <c r="U59" i="2" a="1"/>
  <c r="U59" i="2" s="1"/>
  <c r="U60" i="2" a="1"/>
  <c r="U60" i="2" s="1"/>
  <c r="U61" i="2" a="1"/>
  <c r="U61" i="2" s="1"/>
  <c r="U62" i="2" a="1"/>
  <c r="U62" i="2" s="1"/>
  <c r="U63" i="2" a="1"/>
  <c r="U63" i="2" s="1"/>
  <c r="U64" i="2" a="1"/>
  <c r="U64" i="2" s="1"/>
  <c r="U65" i="2" a="1"/>
  <c r="U65" i="2" s="1"/>
  <c r="U66" i="2" a="1"/>
  <c r="U66" i="2" s="1"/>
  <c r="U67" i="2" a="1"/>
  <c r="U67" i="2" s="1"/>
  <c r="U68" i="2" a="1"/>
  <c r="U68" i="2" s="1"/>
  <c r="U69" i="2" a="1"/>
  <c r="U69" i="2" s="1"/>
  <c r="U70" i="2" a="1"/>
  <c r="U70" i="2" s="1"/>
  <c r="U71" i="2" a="1"/>
  <c r="U71" i="2" s="1"/>
  <c r="U72" i="2" a="1"/>
  <c r="U72" i="2" s="1"/>
  <c r="U73" i="2" a="1"/>
  <c r="U73" i="2" s="1"/>
  <c r="U74" i="2" a="1"/>
  <c r="U74" i="2" s="1"/>
  <c r="U75" i="2" a="1"/>
  <c r="U75" i="2" s="1"/>
  <c r="U76" i="2" a="1"/>
  <c r="U76" i="2" s="1"/>
  <c r="U77" i="2" a="1"/>
  <c r="U77" i="2" s="1"/>
  <c r="U78" i="2" a="1"/>
  <c r="U78" i="2" s="1"/>
  <c r="U79" i="2" a="1"/>
  <c r="U79" i="2" s="1"/>
  <c r="U80" i="2" a="1"/>
  <c r="U80" i="2" s="1"/>
  <c r="U81" i="2" a="1"/>
  <c r="U81" i="2" s="1"/>
  <c r="U82" i="2" a="1"/>
  <c r="U82" i="2" s="1"/>
  <c r="U83" i="2" a="1"/>
  <c r="U83" i="2" s="1"/>
  <c r="U84" i="2" a="1"/>
  <c r="U84" i="2" s="1"/>
  <c r="U85" i="2" a="1"/>
  <c r="U85" i="2" s="1"/>
  <c r="U86" i="2" a="1"/>
  <c r="U86" i="2" s="1"/>
  <c r="U87" i="2" a="1"/>
  <c r="U87" i="2" s="1"/>
  <c r="U88" i="2" a="1"/>
  <c r="U88" i="2" s="1"/>
  <c r="U93" i="2" a="1"/>
  <c r="U93" i="2" s="1"/>
  <c r="U94" i="2" a="1"/>
  <c r="U94" i="2" s="1"/>
  <c r="U95" i="2" a="1"/>
  <c r="U95" i="2" s="1"/>
  <c r="U96" i="2" a="1"/>
  <c r="U96" i="2" s="1"/>
  <c r="U97" i="2" a="1"/>
  <c r="U97" i="2" s="1"/>
  <c r="U98" i="2" a="1"/>
  <c r="U98" i="2" s="1"/>
  <c r="U99" i="2" a="1"/>
  <c r="U99" i="2" s="1"/>
  <c r="U100" i="2" a="1"/>
  <c r="U100" i="2" s="1"/>
  <c r="U101" i="2" a="1"/>
  <c r="U101" i="2" s="1"/>
  <c r="T2" i="2" a="1"/>
  <c r="T2" i="2" s="1"/>
  <c r="T3" i="2" a="1"/>
  <c r="T3" i="2" s="1"/>
  <c r="T4" i="2" a="1"/>
  <c r="T4" i="2" s="1"/>
  <c r="T5" i="2" a="1"/>
  <c r="T5" i="2" s="1"/>
  <c r="T6" i="2" a="1"/>
  <c r="T6" i="2" s="1"/>
  <c r="T7" i="2" a="1"/>
  <c r="T7" i="2" s="1"/>
  <c r="T8" i="2" a="1"/>
  <c r="T8" i="2" s="1"/>
  <c r="T9" i="2" a="1"/>
  <c r="T9" i="2" s="1"/>
  <c r="T10" i="2" a="1"/>
  <c r="T10" i="2" s="1"/>
  <c r="T11" i="2" a="1"/>
  <c r="T11" i="2" s="1"/>
  <c r="T12" i="2" a="1"/>
  <c r="T12" i="2" s="1"/>
  <c r="T13" i="2" a="1"/>
  <c r="T13" i="2" s="1"/>
  <c r="T14" i="2" a="1"/>
  <c r="T14" i="2" s="1"/>
  <c r="T15" i="2" a="1"/>
  <c r="T15" i="2" s="1"/>
  <c r="T16" i="2" a="1"/>
  <c r="T16" i="2" s="1"/>
  <c r="T17" i="2" a="1"/>
  <c r="T17" i="2" s="1"/>
  <c r="T18" i="2" a="1"/>
  <c r="T18" i="2" s="1"/>
  <c r="T19" i="2" a="1"/>
  <c r="T19" i="2" s="1"/>
  <c r="T20" i="2" a="1"/>
  <c r="T20" i="2" s="1"/>
  <c r="T21" i="2" a="1"/>
  <c r="T21" i="2" s="1"/>
  <c r="T22" i="2" a="1"/>
  <c r="T22" i="2" s="1"/>
  <c r="T23" i="2" a="1"/>
  <c r="T23" i="2" s="1"/>
  <c r="T24" i="2" a="1"/>
  <c r="T24" i="2" s="1"/>
  <c r="T25" i="2" a="1"/>
  <c r="T25" i="2" s="1"/>
  <c r="T26" i="2" a="1"/>
  <c r="T26" i="2" s="1"/>
  <c r="T27" i="2" a="1"/>
  <c r="T27" i="2" s="1"/>
  <c r="T28" i="2" a="1"/>
  <c r="T28" i="2" s="1"/>
  <c r="T29" i="2" a="1"/>
  <c r="T29" i="2" s="1"/>
  <c r="T30" i="2" a="1"/>
  <c r="T30" i="2" s="1"/>
  <c r="T31" i="2" a="1"/>
  <c r="T31" i="2" s="1"/>
  <c r="T32" i="2" a="1"/>
  <c r="T32" i="2" s="1"/>
  <c r="T33" i="2" a="1"/>
  <c r="T33" i="2" s="1"/>
  <c r="T34" i="2" a="1"/>
  <c r="T34" i="2" s="1"/>
  <c r="T35" i="2" a="1"/>
  <c r="T35" i="2" s="1"/>
  <c r="T36" i="2" a="1"/>
  <c r="T36" i="2" s="1"/>
  <c r="T37" i="2" a="1"/>
  <c r="T37" i="2" s="1"/>
  <c r="T38" i="2" a="1"/>
  <c r="T38" i="2" s="1"/>
  <c r="T39" i="2" a="1"/>
  <c r="T39" i="2" s="1"/>
  <c r="T40" i="2" a="1"/>
  <c r="T40" i="2" s="1"/>
  <c r="T41" i="2" a="1"/>
  <c r="T41" i="2" s="1"/>
  <c r="T42" i="2" a="1"/>
  <c r="T42" i="2" s="1"/>
  <c r="T43" i="2" a="1"/>
  <c r="T43" i="2" s="1"/>
  <c r="T44" i="2" a="1"/>
  <c r="T44" i="2" s="1"/>
  <c r="T45" i="2" a="1"/>
  <c r="T45" i="2" s="1"/>
  <c r="T46" i="2" a="1"/>
  <c r="T46" i="2" s="1"/>
  <c r="T47" i="2" a="1"/>
  <c r="T47" i="2" s="1"/>
  <c r="T48" i="2" a="1"/>
  <c r="T48" i="2" s="1"/>
  <c r="T49" i="2" a="1"/>
  <c r="T49" i="2" s="1"/>
  <c r="T50" i="2" a="1"/>
  <c r="T50" i="2" s="1"/>
  <c r="T51" i="2" a="1"/>
  <c r="T51" i="2" s="1"/>
  <c r="T52" i="2" a="1"/>
  <c r="T52" i="2" s="1"/>
  <c r="T53" i="2" a="1"/>
  <c r="T53" i="2" s="1"/>
  <c r="T54" i="2" a="1"/>
  <c r="T54" i="2" s="1"/>
  <c r="T55" i="2" a="1"/>
  <c r="T55" i="2" s="1"/>
  <c r="T56" i="2" a="1"/>
  <c r="T56" i="2" s="1"/>
  <c r="T57" i="2" a="1"/>
  <c r="T57" i="2" s="1"/>
  <c r="T58" i="2" a="1"/>
  <c r="T58" i="2" s="1"/>
  <c r="T59" i="2" a="1"/>
  <c r="T59" i="2" s="1"/>
  <c r="T60" i="2" a="1"/>
  <c r="T60" i="2" s="1"/>
  <c r="T61" i="2" a="1"/>
  <c r="T61" i="2" s="1"/>
  <c r="T62" i="2" a="1"/>
  <c r="T62" i="2" s="1"/>
  <c r="T63" i="2" a="1"/>
  <c r="T63" i="2" s="1"/>
  <c r="T64" i="2" a="1"/>
  <c r="T64" i="2" s="1"/>
  <c r="T65" i="2" a="1"/>
  <c r="T65" i="2" s="1"/>
  <c r="T66" i="2" a="1"/>
  <c r="T66" i="2" s="1"/>
  <c r="T67" i="2" a="1"/>
  <c r="T67" i="2" s="1"/>
  <c r="T68" i="2" a="1"/>
  <c r="T68" i="2" s="1"/>
  <c r="T69" i="2" a="1"/>
  <c r="T69" i="2" s="1"/>
  <c r="T70" i="2" a="1"/>
  <c r="T70" i="2" s="1"/>
  <c r="T71" i="2" a="1"/>
  <c r="T71" i="2" s="1"/>
  <c r="T72" i="2" a="1"/>
  <c r="T72" i="2" s="1"/>
  <c r="T73" i="2" a="1"/>
  <c r="T73" i="2" s="1"/>
  <c r="T74" i="2" a="1"/>
  <c r="T74" i="2" s="1"/>
  <c r="T75" i="2" a="1"/>
  <c r="T75" i="2" s="1"/>
  <c r="T76" i="2" a="1"/>
  <c r="T76" i="2" s="1"/>
  <c r="T77" i="2" a="1"/>
  <c r="T77" i="2" s="1"/>
  <c r="T78" i="2" a="1"/>
  <c r="T78" i="2" s="1"/>
  <c r="T79" i="2" a="1"/>
  <c r="T79" i="2" s="1"/>
  <c r="T80" i="2" a="1"/>
  <c r="T80" i="2" s="1"/>
  <c r="T81" i="2" a="1"/>
  <c r="T81" i="2" s="1"/>
  <c r="T82" i="2" a="1"/>
  <c r="T82" i="2" s="1"/>
  <c r="T83" i="2" a="1"/>
  <c r="T83" i="2" s="1"/>
  <c r="T84" i="2" a="1"/>
  <c r="T84" i="2" s="1"/>
  <c r="T85" i="2" a="1"/>
  <c r="T85" i="2" s="1"/>
  <c r="T86" i="2" a="1"/>
  <c r="T86" i="2" s="1"/>
  <c r="T87" i="2" a="1"/>
  <c r="T87" i="2" s="1"/>
  <c r="T88" i="2" a="1"/>
  <c r="T88" i="2" s="1"/>
  <c r="T93" i="2" a="1"/>
  <c r="T93" i="2" s="1"/>
  <c r="T94" i="2" a="1"/>
  <c r="T94" i="2" s="1"/>
  <c r="T95" i="2" a="1"/>
  <c r="T95" i="2" s="1"/>
  <c r="T96" i="2" a="1"/>
  <c r="T96" i="2" s="1"/>
  <c r="T97" i="2" a="1"/>
  <c r="T97" i="2" s="1"/>
  <c r="T98" i="2" a="1"/>
  <c r="T98" i="2" s="1"/>
  <c r="T99" i="2" a="1"/>
  <c r="T99" i="2" s="1"/>
  <c r="T100" i="2" a="1"/>
  <c r="T100" i="2" s="1"/>
  <c r="T101" i="2" a="1"/>
  <c r="T101" i="2" s="1"/>
  <c r="S2" i="2" a="1"/>
  <c r="S2" i="2" s="1"/>
  <c r="Q2" i="2" s="1" a="1"/>
  <c r="Q2" i="2" s="1"/>
  <c r="S3" i="2" a="1"/>
  <c r="S3" i="2" s="1"/>
  <c r="Q3" i="2" s="1" a="1"/>
  <c r="Q3" i="2" s="1"/>
  <c r="S4" i="2" a="1"/>
  <c r="S4" i="2" s="1"/>
  <c r="Q4" i="2" s="1" a="1"/>
  <c r="Q4" i="2" s="1"/>
  <c r="S5" i="2" a="1"/>
  <c r="S5" i="2" s="1"/>
  <c r="Q5" i="2" s="1" a="1"/>
  <c r="Q5" i="2" s="1"/>
  <c r="S6" i="2" a="1"/>
  <c r="S6" i="2" s="1"/>
  <c r="Q6" i="2" s="1" a="1"/>
  <c r="Q6" i="2" s="1"/>
  <c r="S7" i="2" a="1"/>
  <c r="S7" i="2" s="1"/>
  <c r="Q7" i="2" s="1" a="1"/>
  <c r="Q7" i="2" s="1"/>
  <c r="S8" i="2" a="1"/>
  <c r="S8" i="2" s="1"/>
  <c r="Q8" i="2" s="1" a="1"/>
  <c r="Q8" i="2" s="1"/>
  <c r="S9" i="2" a="1"/>
  <c r="S9" i="2" s="1"/>
  <c r="Q9" i="2" s="1" a="1"/>
  <c r="Q9" i="2" s="1"/>
  <c r="S10" i="2" a="1"/>
  <c r="S10" i="2" s="1"/>
  <c r="Q10" i="2" s="1" a="1"/>
  <c r="Q10" i="2" s="1"/>
  <c r="S11" i="2" a="1"/>
  <c r="S11" i="2" s="1"/>
  <c r="Q11" i="2" s="1" a="1"/>
  <c r="Q11" i="2" s="1"/>
  <c r="S12" i="2" a="1"/>
  <c r="S12" i="2" s="1"/>
  <c r="Q12" i="2" s="1" a="1"/>
  <c r="Q12" i="2" s="1"/>
  <c r="S13" i="2" a="1"/>
  <c r="S13" i="2" s="1"/>
  <c r="Q13" i="2" s="1" a="1"/>
  <c r="Q13" i="2" s="1"/>
  <c r="S14" i="2" a="1"/>
  <c r="S14" i="2" s="1"/>
  <c r="Q14" i="2" s="1" a="1"/>
  <c r="Q14" i="2" s="1"/>
  <c r="S15" i="2" a="1"/>
  <c r="S15" i="2" s="1"/>
  <c r="Q15" i="2" s="1" a="1"/>
  <c r="Q15" i="2" s="1"/>
  <c r="S16" i="2" a="1"/>
  <c r="S16" i="2" s="1"/>
  <c r="Q16" i="2" s="1" a="1"/>
  <c r="Q16" i="2" s="1"/>
  <c r="S17" i="2" a="1"/>
  <c r="S17" i="2" s="1"/>
  <c r="Q17" i="2" s="1" a="1"/>
  <c r="Q17" i="2" s="1"/>
  <c r="S18" i="2" a="1"/>
  <c r="S18" i="2" s="1"/>
  <c r="Q18" i="2" s="1" a="1"/>
  <c r="Q18" i="2" s="1"/>
  <c r="S19" i="2" a="1"/>
  <c r="S19" i="2" s="1"/>
  <c r="Q19" i="2" s="1" a="1"/>
  <c r="Q19" i="2" s="1"/>
  <c r="S20" i="2" a="1"/>
  <c r="S20" i="2" s="1"/>
  <c r="Q20" i="2" s="1" a="1"/>
  <c r="Q20" i="2" s="1"/>
  <c r="S21" i="2" a="1"/>
  <c r="S21" i="2" s="1"/>
  <c r="Q21" i="2" s="1" a="1"/>
  <c r="Q21" i="2" s="1"/>
  <c r="S22" i="2" a="1"/>
  <c r="S22" i="2" s="1"/>
  <c r="Q22" i="2" s="1" a="1"/>
  <c r="Q22" i="2" s="1"/>
  <c r="S23" i="2" a="1"/>
  <c r="S23" i="2" s="1"/>
  <c r="Q23" i="2" s="1" a="1"/>
  <c r="Q23" i="2" s="1"/>
  <c r="S24" i="2" a="1"/>
  <c r="S24" i="2" s="1"/>
  <c r="Q24" i="2" s="1" a="1"/>
  <c r="Q24" i="2" s="1"/>
  <c r="S25" i="2" a="1"/>
  <c r="S25" i="2" s="1"/>
  <c r="Q25" i="2" s="1" a="1"/>
  <c r="Q25" i="2" s="1"/>
  <c r="S26" i="2" a="1"/>
  <c r="S26" i="2" s="1"/>
  <c r="Q26" i="2" s="1" a="1"/>
  <c r="Q26" i="2" s="1"/>
  <c r="S27" i="2" a="1"/>
  <c r="S27" i="2" s="1"/>
  <c r="Q27" i="2" s="1" a="1"/>
  <c r="Q27" i="2" s="1"/>
  <c r="S28" i="2" a="1"/>
  <c r="S28" i="2" s="1"/>
  <c r="Q28" i="2" s="1" a="1"/>
  <c r="Q28" i="2" s="1"/>
  <c r="S29" i="2" a="1"/>
  <c r="S29" i="2" s="1"/>
  <c r="Q29" i="2" s="1" a="1"/>
  <c r="Q29" i="2" s="1"/>
  <c r="S30" i="2" a="1"/>
  <c r="S30" i="2" s="1"/>
  <c r="Q30" i="2" s="1" a="1"/>
  <c r="Q30" i="2" s="1"/>
  <c r="S31" i="2" a="1"/>
  <c r="S31" i="2" s="1"/>
  <c r="Q31" i="2" s="1" a="1"/>
  <c r="Q31" i="2" s="1"/>
  <c r="S32" i="2" a="1"/>
  <c r="S32" i="2" s="1"/>
  <c r="Q32" i="2" s="1" a="1"/>
  <c r="Q32" i="2" s="1"/>
  <c r="S33" i="2" a="1"/>
  <c r="S33" i="2" s="1"/>
  <c r="Q33" i="2" s="1" a="1"/>
  <c r="Q33" i="2" s="1"/>
  <c r="S34" i="2" a="1"/>
  <c r="S34" i="2" s="1"/>
  <c r="Q34" i="2" s="1" a="1"/>
  <c r="Q34" i="2" s="1"/>
  <c r="S35" i="2" a="1"/>
  <c r="S35" i="2" s="1"/>
  <c r="Q35" i="2" s="1" a="1"/>
  <c r="Q35" i="2" s="1"/>
  <c r="S36" i="2" a="1"/>
  <c r="S36" i="2" s="1"/>
  <c r="Q36" i="2" s="1" a="1"/>
  <c r="Q36" i="2" s="1"/>
  <c r="S37" i="2" a="1"/>
  <c r="S37" i="2" s="1"/>
  <c r="Q37" i="2" s="1" a="1"/>
  <c r="Q37" i="2" s="1"/>
  <c r="S38" i="2" a="1"/>
  <c r="S38" i="2" s="1"/>
  <c r="Q38" i="2" s="1" a="1"/>
  <c r="Q38" i="2" s="1"/>
  <c r="S39" i="2" a="1"/>
  <c r="S39" i="2" s="1"/>
  <c r="Q39" i="2" s="1" a="1"/>
  <c r="Q39" i="2" s="1"/>
  <c r="S40" i="2" a="1"/>
  <c r="S40" i="2" s="1"/>
  <c r="Q40" i="2" s="1" a="1"/>
  <c r="Q40" i="2" s="1"/>
  <c r="S41" i="2" a="1"/>
  <c r="S41" i="2" s="1"/>
  <c r="Q41" i="2" s="1" a="1"/>
  <c r="Q41" i="2" s="1"/>
  <c r="S42" i="2" a="1"/>
  <c r="S42" i="2" s="1"/>
  <c r="Q42" i="2" s="1" a="1"/>
  <c r="Q42" i="2" s="1"/>
  <c r="S43" i="2" a="1"/>
  <c r="S43" i="2" s="1"/>
  <c r="Q43" i="2" s="1" a="1"/>
  <c r="Q43" i="2" s="1"/>
  <c r="S44" i="2" a="1"/>
  <c r="S44" i="2" s="1"/>
  <c r="Q44" i="2" s="1" a="1"/>
  <c r="Q44" i="2" s="1"/>
  <c r="S45" i="2" a="1"/>
  <c r="S45" i="2" s="1"/>
  <c r="Q45" i="2" s="1" a="1"/>
  <c r="Q45" i="2" s="1"/>
  <c r="S46" i="2" a="1"/>
  <c r="S46" i="2" s="1"/>
  <c r="Q46" i="2" s="1" a="1"/>
  <c r="Q46" i="2" s="1"/>
  <c r="S47" i="2" a="1"/>
  <c r="S47" i="2" s="1"/>
  <c r="Q47" i="2" s="1" a="1"/>
  <c r="Q47" i="2" s="1"/>
  <c r="S48" i="2" a="1"/>
  <c r="S48" i="2" s="1"/>
  <c r="Q48" i="2" s="1" a="1"/>
  <c r="Q48" i="2" s="1"/>
  <c r="S49" i="2" a="1"/>
  <c r="S49" i="2" s="1"/>
  <c r="Q49" i="2" s="1" a="1"/>
  <c r="Q49" i="2" s="1"/>
  <c r="S50" i="2" a="1"/>
  <c r="S50" i="2" s="1"/>
  <c r="Q50" i="2" s="1" a="1"/>
  <c r="Q50" i="2" s="1"/>
  <c r="S51" i="2" a="1"/>
  <c r="S51" i="2" s="1"/>
  <c r="Q51" i="2" s="1" a="1"/>
  <c r="Q51" i="2" s="1"/>
  <c r="S52" i="2" a="1"/>
  <c r="S52" i="2" s="1"/>
  <c r="Q52" i="2" s="1" a="1"/>
  <c r="Q52" i="2" s="1"/>
  <c r="S53" i="2" a="1"/>
  <c r="S53" i="2" s="1"/>
  <c r="Q53" i="2" s="1" a="1"/>
  <c r="Q53" i="2" s="1"/>
  <c r="S54" i="2" a="1"/>
  <c r="S54" i="2" s="1"/>
  <c r="Q54" i="2" s="1" a="1"/>
  <c r="Q54" i="2" s="1"/>
  <c r="S55" i="2" a="1"/>
  <c r="S55" i="2" s="1"/>
  <c r="Q55" i="2" s="1" a="1"/>
  <c r="Q55" i="2" s="1"/>
  <c r="S56" i="2" a="1"/>
  <c r="S56" i="2" s="1"/>
  <c r="Q56" i="2" s="1" a="1"/>
  <c r="Q56" i="2" s="1"/>
  <c r="S57" i="2" a="1"/>
  <c r="S57" i="2" s="1"/>
  <c r="Q57" i="2" s="1" a="1"/>
  <c r="Q57" i="2" s="1"/>
  <c r="S58" i="2" a="1"/>
  <c r="S58" i="2" s="1"/>
  <c r="Q58" i="2" s="1" a="1"/>
  <c r="Q58" i="2" s="1"/>
  <c r="S59" i="2" a="1"/>
  <c r="S59" i="2" s="1"/>
  <c r="Q59" i="2" s="1" a="1"/>
  <c r="Q59" i="2" s="1"/>
  <c r="S60" i="2" a="1"/>
  <c r="S60" i="2" s="1"/>
  <c r="Q60" i="2" s="1" a="1"/>
  <c r="Q60" i="2" s="1"/>
  <c r="S61" i="2" a="1"/>
  <c r="S61" i="2" s="1"/>
  <c r="Q61" i="2" s="1" a="1"/>
  <c r="Q61" i="2" s="1"/>
  <c r="S62" i="2" a="1"/>
  <c r="S62" i="2" s="1"/>
  <c r="Q62" i="2" s="1" a="1"/>
  <c r="Q62" i="2" s="1"/>
  <c r="S63" i="2" a="1"/>
  <c r="S63" i="2" s="1"/>
  <c r="Q63" i="2" s="1" a="1"/>
  <c r="Q63" i="2" s="1"/>
  <c r="S64" i="2" a="1"/>
  <c r="S64" i="2" s="1"/>
  <c r="Q64" i="2" s="1" a="1"/>
  <c r="Q64" i="2" s="1"/>
  <c r="S65" i="2" a="1"/>
  <c r="S65" i="2" s="1"/>
  <c r="Q65" i="2" s="1" a="1"/>
  <c r="Q65" i="2" s="1"/>
  <c r="S66" i="2" a="1"/>
  <c r="S66" i="2" s="1"/>
  <c r="Q66" i="2" s="1" a="1"/>
  <c r="Q66" i="2" s="1"/>
  <c r="S67" i="2" a="1"/>
  <c r="S67" i="2" s="1"/>
  <c r="Q67" i="2" s="1" a="1"/>
  <c r="Q67" i="2" s="1"/>
  <c r="S68" i="2" a="1"/>
  <c r="S68" i="2" s="1"/>
  <c r="Q68" i="2" s="1" a="1"/>
  <c r="Q68" i="2" s="1"/>
  <c r="S69" i="2" a="1"/>
  <c r="S69" i="2" s="1"/>
  <c r="Q69" i="2" s="1" a="1"/>
  <c r="Q69" i="2" s="1"/>
  <c r="S70" i="2" a="1"/>
  <c r="S70" i="2" s="1"/>
  <c r="Q70" i="2" s="1" a="1"/>
  <c r="Q70" i="2" s="1"/>
  <c r="S71" i="2" a="1"/>
  <c r="S71" i="2" s="1"/>
  <c r="Q71" i="2" s="1" a="1"/>
  <c r="Q71" i="2" s="1"/>
  <c r="S72" i="2" a="1"/>
  <c r="S72" i="2" s="1"/>
  <c r="Q72" i="2" s="1" a="1"/>
  <c r="Q72" i="2" s="1"/>
  <c r="S73" i="2" a="1"/>
  <c r="S73" i="2" s="1"/>
  <c r="Q73" i="2" s="1" a="1"/>
  <c r="Q73" i="2" s="1"/>
  <c r="S74" i="2" a="1"/>
  <c r="S74" i="2" s="1"/>
  <c r="Q74" i="2" s="1" a="1"/>
  <c r="Q74" i="2" s="1"/>
  <c r="S75" i="2" a="1"/>
  <c r="S75" i="2" s="1"/>
  <c r="Q75" i="2" s="1" a="1"/>
  <c r="Q75" i="2" s="1"/>
  <c r="S76" i="2" a="1"/>
  <c r="S76" i="2" s="1"/>
  <c r="Q76" i="2" s="1" a="1"/>
  <c r="Q76" i="2" s="1"/>
  <c r="S77" i="2" a="1"/>
  <c r="S77" i="2" s="1"/>
  <c r="Q77" i="2" s="1" a="1"/>
  <c r="Q77" i="2" s="1"/>
  <c r="S78" i="2" a="1"/>
  <c r="S78" i="2" s="1"/>
  <c r="Q78" i="2" s="1" a="1"/>
  <c r="Q78" i="2" s="1"/>
  <c r="S79" i="2" a="1"/>
  <c r="S79" i="2" s="1"/>
  <c r="Q79" i="2" s="1" a="1"/>
  <c r="Q79" i="2" s="1"/>
  <c r="S80" i="2" a="1"/>
  <c r="S80" i="2" s="1"/>
  <c r="Q80" i="2" s="1" a="1"/>
  <c r="Q80" i="2" s="1"/>
  <c r="S81" i="2" a="1"/>
  <c r="S81" i="2" s="1"/>
  <c r="Q81" i="2" s="1" a="1"/>
  <c r="Q81" i="2" s="1"/>
  <c r="S82" i="2" a="1"/>
  <c r="S82" i="2" s="1"/>
  <c r="Q82" i="2" s="1" a="1"/>
  <c r="Q82" i="2" s="1"/>
  <c r="S83" i="2" a="1"/>
  <c r="S83" i="2" s="1"/>
  <c r="Q83" i="2" s="1" a="1"/>
  <c r="Q83" i="2" s="1"/>
  <c r="S84" i="2" a="1"/>
  <c r="S84" i="2" s="1"/>
  <c r="Q84" i="2" s="1" a="1"/>
  <c r="Q84" i="2" s="1"/>
  <c r="S85" i="2" a="1"/>
  <c r="S85" i="2" s="1"/>
  <c r="Q85" i="2" s="1" a="1"/>
  <c r="Q85" i="2" s="1"/>
  <c r="S86" i="2" a="1"/>
  <c r="S86" i="2" s="1"/>
  <c r="Q86" i="2" s="1" a="1"/>
  <c r="Q86" i="2" s="1"/>
  <c r="S87" i="2" a="1"/>
  <c r="S87" i="2" s="1"/>
  <c r="Q87" i="2" s="1" a="1"/>
  <c r="Q87" i="2" s="1"/>
  <c r="S88" i="2" a="1"/>
  <c r="S88" i="2" s="1"/>
  <c r="Q88" i="2" s="1" a="1"/>
  <c r="Q88" i="2" s="1"/>
  <c r="S93" i="2" a="1"/>
  <c r="S93" i="2" s="1"/>
  <c r="Q93" i="2" s="1" a="1"/>
  <c r="Q93" i="2" s="1"/>
  <c r="S94" i="2" a="1"/>
  <c r="S94" i="2" s="1"/>
  <c r="Q94" i="2" s="1" a="1"/>
  <c r="Q94" i="2" s="1"/>
  <c r="S95" i="2" a="1"/>
  <c r="S95" i="2" s="1"/>
  <c r="Q95" i="2" s="1" a="1"/>
  <c r="Q95" i="2" s="1"/>
  <c r="S96" i="2" a="1"/>
  <c r="S96" i="2" s="1"/>
  <c r="Q96" i="2" s="1" a="1"/>
  <c r="Q96" i="2" s="1"/>
  <c r="S97" i="2" a="1"/>
  <c r="S97" i="2" s="1"/>
  <c r="Q97" i="2" s="1" a="1"/>
  <c r="Q97" i="2" s="1"/>
  <c r="S98" i="2" a="1"/>
  <c r="S98" i="2" s="1"/>
  <c r="Q98" i="2" s="1" a="1"/>
  <c r="Q98" i="2" s="1"/>
  <c r="S99" i="2" a="1"/>
  <c r="S99" i="2" s="1"/>
  <c r="Q99" i="2" s="1" a="1"/>
  <c r="Q99" i="2" s="1"/>
  <c r="S100" i="2" a="1"/>
  <c r="S100" i="2" s="1"/>
  <c r="Q100" i="2" s="1" a="1"/>
  <c r="Q100" i="2" s="1"/>
  <c r="S101" i="2" a="1"/>
  <c r="S101" i="2" s="1"/>
  <c r="Q101" i="2" s="1" a="1"/>
  <c r="Q101" i="2" s="1"/>
  <c r="A2" i="4" a="1"/>
  <c r="A2" i="4" s="1"/>
  <c r="A3" i="4" a="1"/>
  <c r="A3" i="4" s="1"/>
  <c r="A4" i="4" a="1"/>
  <c r="A4" i="4" s="1"/>
  <c r="A5" i="4" a="1"/>
  <c r="A5" i="4" s="1"/>
  <c r="A6" i="4" a="1"/>
  <c r="A6" i="4" s="1"/>
  <c r="A7" i="4" a="1"/>
  <c r="A7" i="4" s="1"/>
  <c r="A8" i="4" a="1"/>
  <c r="A8" i="4" s="1"/>
  <c r="A9" i="4" a="1"/>
  <c r="A9" i="4" s="1"/>
  <c r="A10" i="4" a="1"/>
  <c r="A10" i="4" s="1"/>
  <c r="A11" i="4" a="1"/>
  <c r="A11" i="4" s="1"/>
  <c r="A12" i="4" a="1"/>
  <c r="A12" i="4" s="1"/>
  <c r="A13" i="4" a="1"/>
  <c r="A13" i="4" s="1"/>
  <c r="A14" i="4" a="1"/>
  <c r="A14" i="4" s="1"/>
  <c r="A15" i="4" a="1"/>
  <c r="A15" i="4" s="1"/>
  <c r="A16" i="4" a="1"/>
  <c r="A16" i="4" s="1"/>
  <c r="A17" i="4" a="1"/>
  <c r="A17" i="4" s="1"/>
  <c r="A18" i="4" a="1"/>
  <c r="A18" i="4" s="1"/>
  <c r="A19" i="4" a="1"/>
  <c r="A19" i="4" s="1"/>
  <c r="A20" i="4" a="1"/>
  <c r="A20" i="4" s="1"/>
  <c r="A21" i="4" a="1"/>
  <c r="A21" i="4" s="1"/>
  <c r="A22" i="4" a="1"/>
  <c r="A22" i="4" s="1"/>
  <c r="A23" i="4" a="1"/>
  <c r="A23" i="4" s="1"/>
  <c r="A24" i="4" a="1"/>
  <c r="A24" i="4" s="1"/>
  <c r="A25" i="4" a="1"/>
  <c r="A25" i="4" s="1"/>
  <c r="A26" i="4" a="1"/>
  <c r="A26" i="4" s="1"/>
  <c r="A27" i="4" a="1"/>
  <c r="A27" i="4" s="1"/>
  <c r="A28" i="4" a="1"/>
  <c r="A28" i="4" s="1"/>
  <c r="A29" i="4" a="1"/>
  <c r="A29" i="4" s="1"/>
  <c r="A30" i="4" a="1"/>
  <c r="A30" i="4" s="1"/>
  <c r="A31" i="4" a="1"/>
  <c r="A31" i="4" s="1"/>
  <c r="A32" i="4" a="1"/>
  <c r="A32" i="4" s="1"/>
  <c r="A33" i="4" a="1"/>
  <c r="A33" i="4" s="1"/>
  <c r="A34" i="4" a="1"/>
  <c r="A34" i="4" s="1"/>
  <c r="A35" i="4" a="1"/>
  <c r="A35" i="4" s="1"/>
  <c r="A36" i="4" a="1"/>
  <c r="A36" i="4" s="1"/>
  <c r="A37" i="4" a="1"/>
  <c r="A37" i="4" s="1"/>
  <c r="A38" i="4" a="1"/>
  <c r="A38" i="4" s="1"/>
  <c r="A39" i="4" a="1"/>
  <c r="A39" i="4" s="1"/>
  <c r="A40" i="4" a="1"/>
  <c r="A40" i="4" s="1"/>
  <c r="A41" i="4" a="1"/>
  <c r="A41" i="4" s="1"/>
  <c r="A42" i="4" a="1"/>
  <c r="A42" i="4" s="1"/>
  <c r="A43" i="4" a="1"/>
  <c r="A43" i="4" s="1"/>
  <c r="A44" i="4" a="1"/>
  <c r="A44" i="4" s="1"/>
  <c r="A45" i="4" a="1"/>
  <c r="A45" i="4" s="1"/>
  <c r="A46" i="4" a="1"/>
  <c r="A46" i="4" s="1"/>
  <c r="A47" i="4" a="1"/>
  <c r="A47" i="4" s="1"/>
  <c r="A48" i="4" a="1"/>
  <c r="A48" i="4" s="1"/>
  <c r="A49" i="4" a="1"/>
  <c r="A49" i="4" s="1"/>
  <c r="A50" i="4" a="1"/>
  <c r="A50" i="4" s="1"/>
  <c r="A51" i="4" a="1"/>
  <c r="A51" i="4" s="1"/>
  <c r="A52" i="4" a="1"/>
  <c r="A52" i="4" s="1"/>
  <c r="A53" i="4" a="1"/>
  <c r="A53" i="4" s="1"/>
  <c r="A54" i="4" a="1"/>
  <c r="A54" i="4" s="1"/>
  <c r="A55" i="4" a="1"/>
  <c r="A55" i="4" s="1"/>
  <c r="A56" i="4" a="1"/>
  <c r="A56" i="4" s="1"/>
  <c r="A57" i="4" a="1"/>
  <c r="A57" i="4" s="1"/>
  <c r="A58" i="4" a="1"/>
  <c r="A58" i="4" s="1"/>
  <c r="A59" i="4" a="1"/>
  <c r="A59" i="4" s="1"/>
  <c r="A60" i="4" a="1"/>
  <c r="A60" i="4" s="1"/>
  <c r="A61" i="4" a="1"/>
  <c r="A61" i="4" s="1"/>
  <c r="A62" i="4" a="1"/>
  <c r="A62" i="4" s="1"/>
  <c r="A63" i="4" a="1"/>
  <c r="A63" i="4" s="1"/>
  <c r="A64" i="4" a="1"/>
  <c r="A64" i="4" s="1"/>
  <c r="A65" i="4" a="1"/>
  <c r="A65" i="4" s="1"/>
  <c r="A66" i="4" a="1"/>
  <c r="A66" i="4" s="1"/>
  <c r="A67" i="4" a="1"/>
  <c r="A67" i="4" s="1"/>
  <c r="A68" i="4" a="1"/>
  <c r="A68" i="4" s="1"/>
  <c r="A69" i="4" a="1"/>
  <c r="A69" i="4" s="1"/>
  <c r="A70" i="4" a="1"/>
  <c r="A70" i="4" s="1"/>
  <c r="A71" i="4" a="1"/>
  <c r="A71" i="4" s="1"/>
  <c r="A72" i="4" a="1"/>
  <c r="A72" i="4" s="1"/>
  <c r="A73" i="4" a="1"/>
  <c r="A73" i="4" s="1"/>
  <c r="A74" i="4" a="1"/>
  <c r="A74" i="4" s="1"/>
  <c r="A75" i="4" a="1"/>
  <c r="A75" i="4" s="1"/>
  <c r="A76" i="4" a="1"/>
  <c r="A76" i="4" s="1"/>
  <c r="A77" i="4" a="1"/>
  <c r="A77" i="4" s="1"/>
  <c r="A78" i="4" a="1"/>
  <c r="A78" i="4" s="1"/>
  <c r="A79" i="4" a="1"/>
  <c r="A79" i="4" s="1"/>
  <c r="A80" i="4" a="1"/>
  <c r="A80" i="4" s="1"/>
  <c r="A81" i="4" a="1"/>
  <c r="A81" i="4" s="1"/>
  <c r="A82" i="4" a="1"/>
  <c r="A82" i="4" s="1"/>
  <c r="A83" i="4" a="1"/>
  <c r="A83" i="4" s="1"/>
  <c r="A84" i="4" a="1"/>
  <c r="A84" i="4" s="1"/>
  <c r="A85" i="4" a="1"/>
  <c r="A85" i="4" s="1"/>
  <c r="A86" i="4" a="1"/>
  <c r="A86" i="4" s="1"/>
  <c r="A87" i="4" a="1"/>
  <c r="A87" i="4" s="1"/>
  <c r="A88" i="4" a="1"/>
  <c r="A88" i="4" s="1"/>
  <c r="A89" i="4" a="1"/>
  <c r="A89" i="4" s="1"/>
  <c r="A90" i="4" a="1"/>
  <c r="A90" i="4" s="1"/>
  <c r="A91" i="4" a="1"/>
  <c r="A91" i="4" s="1"/>
  <c r="A92" i="4" a="1"/>
  <c r="A92" i="4" s="1"/>
  <c r="A93" i="4" a="1"/>
  <c r="A93" i="4" s="1"/>
  <c r="A94" i="4" a="1"/>
  <c r="A94" i="4" s="1"/>
  <c r="A95" i="4" a="1"/>
  <c r="A95" i="4" s="1"/>
  <c r="A96" i="4" a="1"/>
  <c r="A96" i="4" s="1"/>
  <c r="A97" i="4" a="1"/>
  <c r="A97" i="4" s="1"/>
  <c r="A98" i="4" a="1"/>
  <c r="A98" i="4" s="1"/>
  <c r="A99" i="4" a="1"/>
  <c r="A99" i="4" s="1"/>
  <c r="A100" i="4" a="1"/>
  <c r="A100" i="4" s="1"/>
  <c r="A101" i="4" a="1"/>
  <c r="A101" i="4" s="1"/>
  <c r="A102" i="4" a="1"/>
  <c r="A102" i="4" s="1"/>
  <c r="A103" i="4" a="1"/>
  <c r="A103" i="4" s="1"/>
  <c r="A104" i="4" a="1"/>
  <c r="A104" i="4" s="1"/>
  <c r="A105" i="4" a="1"/>
  <c r="A105" i="4" s="1"/>
  <c r="A106" i="4" a="1"/>
  <c r="A106" i="4" s="1"/>
  <c r="A107" i="4" a="1"/>
  <c r="A107" i="4" s="1"/>
  <c r="A108" i="4" a="1"/>
  <c r="A108" i="4" s="1"/>
  <c r="A109" i="4" a="1"/>
  <c r="A109" i="4" s="1"/>
  <c r="A110" i="4" a="1"/>
  <c r="A110" i="4" s="1"/>
  <c r="A111" i="4" a="1"/>
  <c r="A111" i="4" s="1"/>
  <c r="A112" i="4" a="1"/>
  <c r="A112" i="4" s="1"/>
  <c r="A113" i="4" a="1"/>
  <c r="A113" i="4" s="1"/>
  <c r="A114" i="4" a="1"/>
  <c r="A114" i="4" s="1"/>
  <c r="A115" i="4" a="1"/>
  <c r="A115" i="4" s="1"/>
  <c r="A116" i="4" a="1"/>
  <c r="A116" i="4" s="1"/>
  <c r="A117" i="4" a="1"/>
  <c r="A117" i="4" s="1"/>
  <c r="A118" i="4" a="1"/>
  <c r="A118" i="4" s="1"/>
  <c r="A119" i="4" a="1"/>
  <c r="A119" i="4" s="1"/>
  <c r="A120" i="4" a="1"/>
  <c r="A120" i="4" s="1"/>
  <c r="A121" i="4" a="1"/>
  <c r="A121" i="4" s="1"/>
  <c r="A122" i="4" a="1"/>
  <c r="A122" i="4" s="1"/>
  <c r="A123" i="4" a="1"/>
  <c r="A123" i="4" s="1"/>
  <c r="A124" i="4" a="1"/>
  <c r="A124" i="4" s="1"/>
  <c r="A125" i="4" a="1"/>
  <c r="A125" i="4" s="1"/>
  <c r="A126" i="4" a="1"/>
  <c r="A126" i="4" s="1"/>
  <c r="A127" i="4" a="1"/>
  <c r="A127" i="4" s="1"/>
  <c r="A128" i="4" a="1"/>
  <c r="A128" i="4" s="1"/>
  <c r="A129" i="4" a="1"/>
  <c r="A129" i="4" s="1"/>
  <c r="A130" i="4" a="1"/>
  <c r="A130" i="4" s="1"/>
  <c r="A131" i="4" a="1"/>
  <c r="A131" i="4" s="1"/>
  <c r="A132" i="4" a="1"/>
  <c r="A132" i="4" s="1"/>
  <c r="A133" i="4" a="1"/>
  <c r="A133" i="4" s="1"/>
  <c r="A134" i="4" a="1"/>
  <c r="A134" i="4" s="1"/>
  <c r="A135" i="4" a="1"/>
  <c r="A135" i="4" s="1"/>
  <c r="A136" i="4" a="1"/>
  <c r="A136" i="4" s="1"/>
  <c r="A137" i="4" a="1"/>
  <c r="A137" i="4" s="1"/>
  <c r="A138" i="4" a="1"/>
  <c r="A138" i="4" s="1"/>
  <c r="A139" i="4" a="1"/>
  <c r="A139" i="4" s="1"/>
  <c r="A140" i="4" a="1"/>
  <c r="A140" i="4" s="1"/>
  <c r="A141" i="4" a="1"/>
  <c r="A141" i="4" s="1"/>
  <c r="A142" i="4" a="1"/>
  <c r="A142" i="4" s="1"/>
  <c r="A143" i="4" a="1"/>
  <c r="A143" i="4" s="1"/>
  <c r="A144" i="4" a="1"/>
  <c r="A144" i="4" s="1"/>
  <c r="A145" i="4" a="1"/>
  <c r="A145" i="4" s="1"/>
  <c r="A146" i="4" a="1"/>
  <c r="A146" i="4" s="1"/>
  <c r="A147" i="4" a="1"/>
  <c r="A147" i="4" s="1"/>
  <c r="A148" i="4" a="1"/>
  <c r="A148" i="4" s="1"/>
  <c r="A149" i="4" a="1"/>
  <c r="A149" i="4" s="1"/>
  <c r="A150" i="4" a="1"/>
  <c r="A150" i="4" s="1"/>
  <c r="A151" i="4" a="1"/>
  <c r="A151" i="4" s="1"/>
  <c r="A152" i="4" a="1"/>
  <c r="A152" i="4" s="1"/>
  <c r="A153" i="4" a="1"/>
  <c r="A153" i="4" s="1"/>
  <c r="A154" i="4" a="1"/>
  <c r="A154" i="4" s="1"/>
  <c r="A155" i="4" a="1"/>
  <c r="A155" i="4" s="1"/>
  <c r="A156" i="4" a="1"/>
  <c r="A156" i="4" s="1"/>
  <c r="A157" i="4" a="1"/>
  <c r="A157" i="4" s="1"/>
  <c r="A158" i="4" a="1"/>
  <c r="A158" i="4" s="1"/>
  <c r="A159" i="4" a="1"/>
  <c r="A159" i="4" s="1"/>
  <c r="A160" i="4" a="1"/>
  <c r="A160" i="4" s="1"/>
  <c r="A161" i="4" a="1"/>
  <c r="A161" i="4" s="1"/>
  <c r="A162" i="4" a="1"/>
  <c r="A162" i="4" s="1"/>
  <c r="A163" i="4" a="1"/>
  <c r="A163" i="4" s="1"/>
  <c r="A164" i="4" a="1"/>
  <c r="A164" i="4" s="1"/>
  <c r="A165" i="4" a="1"/>
  <c r="A165" i="4" s="1"/>
  <c r="A166" i="4" a="1"/>
  <c r="A166" i="4" s="1"/>
  <c r="A167" i="4" a="1"/>
  <c r="A167" i="4" s="1"/>
  <c r="A168" i="4" a="1"/>
  <c r="A168" i="4" s="1"/>
  <c r="A169" i="4" a="1"/>
  <c r="A169" i="4" s="1"/>
  <c r="A170" i="4" a="1"/>
  <c r="A170" i="4" s="1"/>
  <c r="A171" i="4" a="1"/>
  <c r="A171" i="4" s="1"/>
  <c r="A172" i="4" a="1"/>
  <c r="A172" i="4" s="1"/>
  <c r="A173" i="4" a="1"/>
  <c r="A173" i="4" s="1"/>
  <c r="A174" i="4" a="1"/>
  <c r="A174" i="4" s="1"/>
  <c r="A175" i="4" a="1"/>
  <c r="A175" i="4" s="1"/>
  <c r="A176" i="4" a="1"/>
  <c r="A176" i="4" s="1"/>
  <c r="A177" i="4" a="1"/>
  <c r="A177" i="4" s="1"/>
  <c r="A178" i="4" a="1"/>
  <c r="A178" i="4" s="1"/>
  <c r="A179" i="4" a="1"/>
  <c r="A179" i="4" s="1"/>
  <c r="A180" i="4" a="1"/>
  <c r="A180" i="4" s="1"/>
  <c r="A181" i="4" a="1"/>
  <c r="A181" i="4" s="1"/>
  <c r="A182" i="4" a="1"/>
  <c r="A182" i="4" s="1"/>
  <c r="A183" i="4" a="1"/>
  <c r="A183" i="4" s="1"/>
  <c r="A184" i="4" a="1"/>
  <c r="A184" i="4" s="1"/>
  <c r="A185" i="4" a="1"/>
  <c r="A185" i="4" s="1"/>
  <c r="A186" i="4" a="1"/>
  <c r="A186" i="4" s="1"/>
  <c r="A187" i="4" a="1"/>
  <c r="A187" i="4" s="1"/>
  <c r="A188" i="4" a="1"/>
  <c r="A188" i="4" s="1"/>
  <c r="A189" i="4" a="1"/>
  <c r="A189" i="4" s="1"/>
  <c r="A190" i="4" a="1"/>
  <c r="A190" i="4" s="1"/>
  <c r="A191" i="4" a="1"/>
  <c r="A191" i="4" s="1"/>
  <c r="A192" i="4" a="1"/>
  <c r="A192" i="4" s="1"/>
  <c r="A193" i="4" a="1"/>
  <c r="A193" i="4" s="1"/>
  <c r="A194" i="4" a="1"/>
  <c r="A194" i="4" s="1"/>
  <c r="A195" i="4" a="1"/>
  <c r="A195" i="4" s="1"/>
  <c r="A196" i="4" a="1"/>
  <c r="A196" i="4" s="1"/>
  <c r="A197" i="4" a="1"/>
  <c r="A197" i="4" s="1"/>
  <c r="A198" i="4" a="1"/>
  <c r="A198" i="4" s="1"/>
  <c r="A199" i="4" a="1"/>
  <c r="A199" i="4" s="1"/>
  <c r="A200" i="4" a="1"/>
  <c r="A200" i="4" s="1"/>
  <c r="A201" i="4" a="1"/>
  <c r="A201" i="4" s="1"/>
  <c r="P3" i="2" a="1"/>
  <c r="P3" i="2" s="1"/>
  <c r="P4" i="2" a="1"/>
  <c r="P4" i="2" s="1"/>
  <c r="P5" i="2" a="1"/>
  <c r="P5" i="2" s="1"/>
  <c r="P6" i="2" a="1"/>
  <c r="P6" i="2" s="1"/>
  <c r="P7" i="2" a="1"/>
  <c r="P7" i="2" s="1"/>
  <c r="P8" i="2" a="1"/>
  <c r="P8" i="2" s="1"/>
  <c r="P9" i="2" a="1"/>
  <c r="P9" i="2" s="1"/>
  <c r="P10" i="2" a="1"/>
  <c r="P10" i="2" s="1"/>
  <c r="P11" i="2" a="1"/>
  <c r="P11" i="2" s="1"/>
  <c r="P12" i="2" a="1"/>
  <c r="P12" i="2" s="1"/>
  <c r="P13" i="2" a="1"/>
  <c r="P13" i="2" s="1"/>
  <c r="P14" i="2" a="1"/>
  <c r="P14" i="2" s="1"/>
  <c r="P15" i="2" a="1"/>
  <c r="P15" i="2" s="1"/>
  <c r="P16" i="2" a="1"/>
  <c r="P16" i="2" s="1"/>
  <c r="P17" i="2" a="1"/>
  <c r="P17" i="2" s="1"/>
  <c r="P18" i="2" a="1"/>
  <c r="P18" i="2" s="1"/>
  <c r="P19" i="2" a="1"/>
  <c r="P19" i="2" s="1"/>
  <c r="P20" i="2" a="1"/>
  <c r="P20" i="2" s="1"/>
  <c r="P21" i="2" a="1"/>
  <c r="P21" i="2" s="1"/>
  <c r="P22" i="2" a="1"/>
  <c r="P22" i="2" s="1"/>
  <c r="P23" i="2" a="1"/>
  <c r="P23" i="2" s="1"/>
  <c r="P24" i="2" a="1"/>
  <c r="P24" i="2" s="1"/>
  <c r="P25" i="2" a="1"/>
  <c r="P25" i="2" s="1"/>
  <c r="P26" i="2" a="1"/>
  <c r="P26" i="2" s="1"/>
  <c r="P27" i="2" a="1"/>
  <c r="P27" i="2" s="1"/>
  <c r="P28" i="2" a="1"/>
  <c r="P28" i="2" s="1"/>
  <c r="P29" i="2" a="1"/>
  <c r="P29" i="2" s="1"/>
  <c r="P30" i="2" a="1"/>
  <c r="P30" i="2" s="1"/>
  <c r="P31" i="2" a="1"/>
  <c r="P31" i="2" s="1"/>
  <c r="P32" i="2" a="1"/>
  <c r="P32" i="2" s="1"/>
  <c r="P33" i="2" a="1"/>
  <c r="P33" i="2" s="1"/>
  <c r="P34" i="2" a="1"/>
  <c r="P34" i="2" s="1"/>
  <c r="P35" i="2" a="1"/>
  <c r="P35" i="2" s="1"/>
  <c r="P36" i="2" a="1"/>
  <c r="P36" i="2" s="1"/>
  <c r="P37" i="2" a="1"/>
  <c r="P37" i="2" s="1"/>
  <c r="P38" i="2" a="1"/>
  <c r="P38" i="2" s="1"/>
  <c r="P39" i="2" a="1"/>
  <c r="P39" i="2" s="1"/>
  <c r="P40" i="2" a="1"/>
  <c r="P40" i="2" s="1"/>
  <c r="P41" i="2" a="1"/>
  <c r="P41" i="2" s="1"/>
  <c r="P42" i="2" a="1"/>
  <c r="P42" i="2" s="1"/>
  <c r="P43" i="2" a="1"/>
  <c r="P43" i="2" s="1"/>
  <c r="P44" i="2" a="1"/>
  <c r="P44" i="2" s="1"/>
  <c r="P45" i="2" a="1"/>
  <c r="P45" i="2" s="1"/>
  <c r="P46" i="2" a="1"/>
  <c r="P46" i="2" s="1"/>
  <c r="P47" i="2" a="1"/>
  <c r="P47" i="2" s="1"/>
  <c r="P48" i="2" a="1"/>
  <c r="P48" i="2" s="1"/>
  <c r="P49" i="2" a="1"/>
  <c r="P49" i="2" s="1"/>
  <c r="P50" i="2" a="1"/>
  <c r="P50" i="2" s="1"/>
  <c r="P51" i="2" a="1"/>
  <c r="P51" i="2" s="1"/>
  <c r="P52" i="2" a="1"/>
  <c r="P52" i="2" s="1"/>
  <c r="P53" i="2" a="1"/>
  <c r="P53" i="2" s="1"/>
  <c r="P54" i="2" a="1"/>
  <c r="P54" i="2" s="1"/>
  <c r="P55" i="2" a="1"/>
  <c r="P55" i="2" s="1"/>
  <c r="P56" i="2" a="1"/>
  <c r="P56" i="2" s="1"/>
  <c r="P57" i="2" a="1"/>
  <c r="P57" i="2" s="1"/>
  <c r="P58" i="2" a="1"/>
  <c r="P58" i="2" s="1"/>
  <c r="P59" i="2" a="1"/>
  <c r="P59" i="2" s="1"/>
  <c r="P60" i="2" a="1"/>
  <c r="P60" i="2" s="1"/>
  <c r="P61" i="2" a="1"/>
  <c r="P61" i="2" s="1"/>
  <c r="P62" i="2" a="1"/>
  <c r="P62" i="2" s="1"/>
  <c r="P63" i="2" a="1"/>
  <c r="P63" i="2" s="1"/>
  <c r="P64" i="2" a="1"/>
  <c r="P64" i="2" s="1"/>
  <c r="P65" i="2" a="1"/>
  <c r="P65" i="2" s="1"/>
  <c r="P66" i="2" a="1"/>
  <c r="P66" i="2" s="1"/>
  <c r="P67" i="2" a="1"/>
  <c r="P67" i="2" s="1"/>
  <c r="P68" i="2" a="1"/>
  <c r="P68" i="2" s="1"/>
  <c r="P69" i="2" a="1"/>
  <c r="P69" i="2" s="1"/>
  <c r="P70" i="2" a="1"/>
  <c r="P70" i="2" s="1"/>
  <c r="P71" i="2" a="1"/>
  <c r="P71" i="2" s="1"/>
  <c r="P72" i="2" a="1"/>
  <c r="P72" i="2" s="1"/>
  <c r="P73" i="2" a="1"/>
  <c r="P73" i="2" s="1"/>
  <c r="P74" i="2" a="1"/>
  <c r="P74" i="2" s="1"/>
  <c r="P75" i="2" a="1"/>
  <c r="P75" i="2" s="1"/>
  <c r="P76" i="2" a="1"/>
  <c r="P76" i="2" s="1"/>
  <c r="P77" i="2" a="1"/>
  <c r="P77" i="2" s="1"/>
  <c r="P78" i="2" a="1"/>
  <c r="P78" i="2" s="1"/>
  <c r="P79" i="2" a="1"/>
  <c r="P79" i="2" s="1"/>
  <c r="P80" i="2" a="1"/>
  <c r="P80" i="2" s="1"/>
  <c r="P81" i="2" a="1"/>
  <c r="P81" i="2" s="1"/>
  <c r="P82" i="2" a="1"/>
  <c r="P82" i="2" s="1"/>
  <c r="P83" i="2" a="1"/>
  <c r="P83" i="2" s="1"/>
  <c r="P84" i="2" a="1"/>
  <c r="P84" i="2" s="1"/>
  <c r="P85" i="2" a="1"/>
  <c r="P85" i="2" s="1"/>
  <c r="P86" i="2" a="1"/>
  <c r="P86" i="2" s="1"/>
  <c r="P87" i="2" a="1"/>
  <c r="P87" i="2" s="1"/>
  <c r="P88" i="2" a="1"/>
  <c r="P88" i="2" s="1"/>
  <c r="P93" i="2" a="1"/>
  <c r="P93" i="2" s="1"/>
  <c r="P94" i="2" a="1"/>
  <c r="P94" i="2" s="1"/>
  <c r="P95" i="2" a="1"/>
  <c r="P95" i="2" s="1"/>
  <c r="P96" i="2" a="1"/>
  <c r="P96" i="2" s="1"/>
  <c r="P97" i="2" a="1"/>
  <c r="P97" i="2" s="1"/>
  <c r="P98" i="2" a="1"/>
  <c r="P98" i="2" s="1"/>
  <c r="P99" i="2" a="1"/>
  <c r="P99" i="2" s="1"/>
  <c r="P100" i="2" a="1"/>
  <c r="P100" i="2" s="1"/>
  <c r="P101" i="2" a="1"/>
  <c r="P101" i="2" s="1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93" i="2"/>
  <c r="A94" i="2"/>
  <c r="A95" i="2"/>
  <c r="A96" i="2"/>
  <c r="A97" i="2"/>
  <c r="A98" i="2"/>
  <c r="A99" i="2"/>
  <c r="A100" i="2"/>
  <c r="A101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2" i="2"/>
  <c r="H3" i="4" l="1"/>
  <c r="J2" i="4"/>
  <c r="L2" i="4"/>
  <c r="N2" i="4"/>
  <c r="P3" i="4"/>
  <c r="J3" i="4"/>
  <c r="P2" i="4"/>
  <c r="H2" i="4"/>
  <c r="N3" i="4"/>
  <c r="L3" i="4"/>
  <c r="F3" i="4"/>
  <c r="F2" i="4"/>
  <c r="Z33" i="3" a="1"/>
  <c r="Z33" i="3" s="1"/>
  <c r="Z38" i="3" a="1"/>
  <c r="Z38" i="3" s="1"/>
  <c r="Q2" i="3" a="1"/>
  <c r="Q2" i="3" s="1"/>
  <c r="AC38" i="3" s="1" a="1"/>
  <c r="AC38" i="3" s="1"/>
  <c r="AC39" i="3" s="1" a="1"/>
  <c r="AC39" i="3" s="1"/>
  <c r="R2" i="3" a="1"/>
  <c r="R2" i="3" s="1"/>
  <c r="AD38" i="3" s="1" a="1"/>
  <c r="AD38" i="3" s="1"/>
  <c r="AD39" i="3" s="1" a="1"/>
  <c r="AD39" i="3" s="1"/>
  <c r="S2" i="3" a="1"/>
  <c r="S2" i="3" s="1"/>
  <c r="AE38" i="3" s="1" a="1"/>
  <c r="AE38" i="3" s="1"/>
  <c r="AE39" i="3" s="1" a="1"/>
  <c r="AE39" i="3" s="1"/>
  <c r="T2" i="3" a="1"/>
  <c r="T2" i="3" s="1"/>
  <c r="AF38" i="3" s="1" a="1"/>
  <c r="AF38" i="3" s="1"/>
  <c r="AF39" i="3" s="1" a="1"/>
  <c r="AF39" i="3" s="1"/>
  <c r="H2" i="3" a="1"/>
  <c r="H2" i="3" s="1"/>
  <c r="AA38" i="3" s="1" a="1"/>
  <c r="AA38" i="3" s="1"/>
  <c r="E2" i="3" a="1"/>
  <c r="E2" i="3" s="1"/>
  <c r="Z89" i="2" a="1"/>
  <c r="Z89" i="2" s="1"/>
  <c r="Q89" i="2" a="1"/>
  <c r="Q89" i="2" s="1"/>
  <c r="Y89" i="2" a="1"/>
  <c r="Y89" i="2" s="1"/>
  <c r="AA89" i="2" a="1"/>
  <c r="AA89" i="2" s="1"/>
  <c r="Q91" i="2" a="1"/>
  <c r="Q91" i="2" s="1"/>
  <c r="Y91" i="2" a="1"/>
  <c r="Y91" i="2" s="1"/>
  <c r="Z91" i="2" a="1"/>
  <c r="Z91" i="2" s="1"/>
  <c r="AA91" i="2" a="1"/>
  <c r="AA91" i="2" s="1"/>
  <c r="AA90" i="2" a="1"/>
  <c r="AA90" i="2" s="1"/>
  <c r="Y90" i="2" a="1"/>
  <c r="Y90" i="2" s="1"/>
  <c r="AA92" i="2" a="1"/>
  <c r="AA92" i="2" s="1"/>
  <c r="Z92" i="2" a="1"/>
  <c r="Z92" i="2" s="1"/>
  <c r="Y92" i="2" a="1"/>
  <c r="Y92" i="2" s="1"/>
  <c r="Z90" i="2" a="1"/>
  <c r="Z90" i="2" s="1"/>
  <c r="Z97" i="2" a="1"/>
  <c r="Z97" i="2" s="1"/>
  <c r="AA85" i="2" a="1"/>
  <c r="AA85" i="2" s="1"/>
  <c r="AA61" i="2" a="1"/>
  <c r="AA61" i="2" s="1"/>
  <c r="AA45" i="2" a="1"/>
  <c r="AA45" i="2" s="1"/>
  <c r="AA29" i="2" a="1"/>
  <c r="AA29" i="2" s="1"/>
  <c r="AA13" i="2" a="1"/>
  <c r="AA13" i="2" s="1"/>
  <c r="Z61" i="2" a="1"/>
  <c r="Z61" i="2" s="1"/>
  <c r="Z57" i="2" a="1"/>
  <c r="Z57" i="2" s="1"/>
  <c r="AA77" i="2" a="1"/>
  <c r="AA77" i="2" s="1"/>
  <c r="AA57" i="2" a="1"/>
  <c r="AA57" i="2" s="1"/>
  <c r="AA41" i="2" a="1"/>
  <c r="AA41" i="2" s="1"/>
  <c r="AA25" i="2" a="1"/>
  <c r="AA25" i="2" s="1"/>
  <c r="AA9" i="2" a="1"/>
  <c r="AA9" i="2" s="1"/>
  <c r="Z29" i="2" a="1"/>
  <c r="Z29" i="2" s="1"/>
  <c r="Z25" i="2" a="1"/>
  <c r="Z25" i="2" s="1"/>
  <c r="AA69" i="2" a="1"/>
  <c r="AA69" i="2" s="1"/>
  <c r="AA53" i="2" a="1"/>
  <c r="AA53" i="2" s="1"/>
  <c r="AA37" i="2" a="1"/>
  <c r="AA37" i="2" s="1"/>
  <c r="AA21" i="2" a="1"/>
  <c r="AA21" i="2" s="1"/>
  <c r="AA97" i="2" a="1"/>
  <c r="AA97" i="2" s="1"/>
  <c r="AA65" i="2" a="1"/>
  <c r="AA65" i="2" s="1"/>
  <c r="AA49" i="2" a="1"/>
  <c r="AA49" i="2" s="1"/>
  <c r="AA33" i="2" a="1"/>
  <c r="AA33" i="2" s="1"/>
  <c r="AA17" i="2" a="1"/>
  <c r="AA17" i="2" s="1"/>
  <c r="AA5" i="2" a="1"/>
  <c r="AA5" i="2" s="1"/>
  <c r="Z93" i="2" a="1"/>
  <c r="Z93" i="2" s="1"/>
  <c r="Z85" i="2" a="1"/>
  <c r="Z85" i="2" s="1"/>
  <c r="Z53" i="2" a="1"/>
  <c r="Z53" i="2" s="1"/>
  <c r="Z21" i="2" a="1"/>
  <c r="Z21" i="2" s="1"/>
  <c r="AA93" i="2" a="1"/>
  <c r="AA93" i="2" s="1"/>
  <c r="AA81" i="2" a="1"/>
  <c r="AA81" i="2" s="1"/>
  <c r="AA73" i="2" a="1"/>
  <c r="AA73" i="2" s="1"/>
  <c r="Z81" i="2" a="1"/>
  <c r="Z81" i="2" s="1"/>
  <c r="Z49" i="2" a="1"/>
  <c r="Z49" i="2" s="1"/>
  <c r="Z17" i="2" a="1"/>
  <c r="Z17" i="2" s="1"/>
  <c r="AA100" i="2" a="1"/>
  <c r="AA100" i="2" s="1"/>
  <c r="AA96" i="2" a="1"/>
  <c r="AA96" i="2" s="1"/>
  <c r="AA88" i="2" a="1"/>
  <c r="AA88" i="2" s="1"/>
  <c r="AA84" i="2" a="1"/>
  <c r="AA84" i="2" s="1"/>
  <c r="AA80" i="2" a="1"/>
  <c r="AA80" i="2" s="1"/>
  <c r="AA76" i="2" a="1"/>
  <c r="AA76" i="2" s="1"/>
  <c r="AA72" i="2" a="1"/>
  <c r="AA72" i="2" s="1"/>
  <c r="AA68" i="2" a="1"/>
  <c r="AA68" i="2" s="1"/>
  <c r="AA64" i="2" a="1"/>
  <c r="AA64" i="2" s="1"/>
  <c r="AA60" i="2" a="1"/>
  <c r="AA60" i="2" s="1"/>
  <c r="AA56" i="2" a="1"/>
  <c r="AA56" i="2" s="1"/>
  <c r="AA52" i="2" a="1"/>
  <c r="AA52" i="2" s="1"/>
  <c r="AA48" i="2" a="1"/>
  <c r="AA48" i="2" s="1"/>
  <c r="AA44" i="2" a="1"/>
  <c r="AA44" i="2" s="1"/>
  <c r="AA40" i="2" a="1"/>
  <c r="AA40" i="2" s="1"/>
  <c r="AA36" i="2" a="1"/>
  <c r="AA36" i="2" s="1"/>
  <c r="AA32" i="2" a="1"/>
  <c r="AA32" i="2" s="1"/>
  <c r="AA28" i="2" a="1"/>
  <c r="AA28" i="2" s="1"/>
  <c r="AA24" i="2" a="1"/>
  <c r="AA24" i="2" s="1"/>
  <c r="AA20" i="2" a="1"/>
  <c r="AA20" i="2" s="1"/>
  <c r="AA16" i="2" a="1"/>
  <c r="AA16" i="2" s="1"/>
  <c r="AA12" i="2" a="1"/>
  <c r="AA12" i="2" s="1"/>
  <c r="AA8" i="2" a="1"/>
  <c r="AA8" i="2" s="1"/>
  <c r="AA4" i="2" a="1"/>
  <c r="AA4" i="2" s="1"/>
  <c r="AA101" i="2" a="1"/>
  <c r="AA101" i="2" s="1"/>
  <c r="Y93" i="2" a="1"/>
  <c r="Y93" i="2" s="1"/>
  <c r="Z77" i="2" a="1"/>
  <c r="Z77" i="2" s="1"/>
  <c r="Z45" i="2" a="1"/>
  <c r="Z45" i="2" s="1"/>
  <c r="Z13" i="2" a="1"/>
  <c r="Z13" i="2" s="1"/>
  <c r="Y57" i="2" a="1"/>
  <c r="Y57" i="2" s="1"/>
  <c r="Z73" i="2" a="1"/>
  <c r="Z73" i="2" s="1"/>
  <c r="Z41" i="2" a="1"/>
  <c r="Z41" i="2" s="1"/>
  <c r="Z9" i="2" a="1"/>
  <c r="Z9" i="2" s="1"/>
  <c r="AA99" i="2" a="1"/>
  <c r="AA99" i="2" s="1"/>
  <c r="AA95" i="2" a="1"/>
  <c r="AA95" i="2" s="1"/>
  <c r="AA87" i="2" a="1"/>
  <c r="AA87" i="2" s="1"/>
  <c r="AA83" i="2" a="1"/>
  <c r="AA83" i="2" s="1"/>
  <c r="AA79" i="2" a="1"/>
  <c r="AA79" i="2" s="1"/>
  <c r="AA75" i="2" a="1"/>
  <c r="AA75" i="2" s="1"/>
  <c r="AA71" i="2" a="1"/>
  <c r="AA71" i="2" s="1"/>
  <c r="AA67" i="2" a="1"/>
  <c r="AA67" i="2" s="1"/>
  <c r="AA63" i="2" a="1"/>
  <c r="AA63" i="2" s="1"/>
  <c r="AA59" i="2" a="1"/>
  <c r="AA59" i="2" s="1"/>
  <c r="AA55" i="2" a="1"/>
  <c r="AA55" i="2" s="1"/>
  <c r="AA51" i="2" a="1"/>
  <c r="AA51" i="2" s="1"/>
  <c r="AA47" i="2" a="1"/>
  <c r="AA47" i="2" s="1"/>
  <c r="AA43" i="2" a="1"/>
  <c r="AA43" i="2" s="1"/>
  <c r="AA39" i="2" a="1"/>
  <c r="AA39" i="2" s="1"/>
  <c r="AA35" i="2" a="1"/>
  <c r="AA35" i="2" s="1"/>
  <c r="AA31" i="2" a="1"/>
  <c r="AA31" i="2" s="1"/>
  <c r="AA27" i="2" a="1"/>
  <c r="AA27" i="2" s="1"/>
  <c r="AA23" i="2" a="1"/>
  <c r="AA23" i="2" s="1"/>
  <c r="AA19" i="2" a="1"/>
  <c r="AA19" i="2" s="1"/>
  <c r="AA15" i="2" a="1"/>
  <c r="AA15" i="2" s="1"/>
  <c r="AA11" i="2" a="1"/>
  <c r="AA11" i="2" s="1"/>
  <c r="AA7" i="2" a="1"/>
  <c r="AA7" i="2" s="1"/>
  <c r="AA3" i="2" a="1"/>
  <c r="AA3" i="2" s="1"/>
  <c r="Y25" i="2" a="1"/>
  <c r="Y25" i="2" s="1"/>
  <c r="Z69" i="2" a="1"/>
  <c r="Z69" i="2" s="1"/>
  <c r="Z37" i="2" a="1"/>
  <c r="Z37" i="2" s="1"/>
  <c r="Z101" i="2" a="1"/>
  <c r="Z101" i="2" s="1"/>
  <c r="Z65" i="2" a="1"/>
  <c r="Z65" i="2" s="1"/>
  <c r="Z33" i="2" a="1"/>
  <c r="Z33" i="2" s="1"/>
  <c r="Z5" i="2" a="1"/>
  <c r="Z5" i="2" s="1"/>
  <c r="AA98" i="2" a="1"/>
  <c r="AA98" i="2" s="1"/>
  <c r="AA94" i="2" a="1"/>
  <c r="AA94" i="2" s="1"/>
  <c r="AA86" i="2" a="1"/>
  <c r="AA86" i="2" s="1"/>
  <c r="AA82" i="2" a="1"/>
  <c r="AA82" i="2" s="1"/>
  <c r="AA78" i="2" a="1"/>
  <c r="AA78" i="2" s="1"/>
  <c r="AA74" i="2" a="1"/>
  <c r="AA74" i="2" s="1"/>
  <c r="AA70" i="2" a="1"/>
  <c r="AA70" i="2" s="1"/>
  <c r="AA66" i="2" a="1"/>
  <c r="AA66" i="2" s="1"/>
  <c r="AA62" i="2" a="1"/>
  <c r="AA62" i="2" s="1"/>
  <c r="AA58" i="2" a="1"/>
  <c r="AA58" i="2" s="1"/>
  <c r="AA54" i="2" a="1"/>
  <c r="AA54" i="2" s="1"/>
  <c r="AA50" i="2" a="1"/>
  <c r="AA50" i="2" s="1"/>
  <c r="AA46" i="2" a="1"/>
  <c r="AA46" i="2" s="1"/>
  <c r="AA42" i="2" a="1"/>
  <c r="AA42" i="2" s="1"/>
  <c r="AA38" i="2" a="1"/>
  <c r="AA38" i="2" s="1"/>
  <c r="AA34" i="2" a="1"/>
  <c r="AA34" i="2" s="1"/>
  <c r="AA30" i="2" a="1"/>
  <c r="AA30" i="2" s="1"/>
  <c r="AA26" i="2" a="1"/>
  <c r="AA26" i="2" s="1"/>
  <c r="AA22" i="2" a="1"/>
  <c r="AA22" i="2" s="1"/>
  <c r="AA18" i="2" a="1"/>
  <c r="AA18" i="2" s="1"/>
  <c r="AA14" i="2" a="1"/>
  <c r="AA14" i="2" s="1"/>
  <c r="AA10" i="2" a="1"/>
  <c r="AA10" i="2" s="1"/>
  <c r="AA6" i="2" a="1"/>
  <c r="AA6" i="2" s="1"/>
  <c r="AA2" i="2" a="1"/>
  <c r="AA2" i="2" s="1"/>
  <c r="Y97" i="2" a="1"/>
  <c r="Y97" i="2" s="1"/>
  <c r="Y61" i="2" a="1"/>
  <c r="Y61" i="2" s="1"/>
  <c r="Y29" i="2" a="1"/>
  <c r="Y29" i="2" s="1"/>
  <c r="Y85" i="2" a="1"/>
  <c r="Y85" i="2" s="1"/>
  <c r="Y53" i="2" a="1"/>
  <c r="Y53" i="2" s="1"/>
  <c r="Y21" i="2" a="1"/>
  <c r="Y21" i="2" s="1"/>
  <c r="Y81" i="2" a="1"/>
  <c r="Y81" i="2" s="1"/>
  <c r="Y49" i="2" a="1"/>
  <c r="Y49" i="2" s="1"/>
  <c r="Y17" i="2" a="1"/>
  <c r="Y17" i="2" s="1"/>
  <c r="Z100" i="2" a="1"/>
  <c r="Z100" i="2" s="1"/>
  <c r="Z96" i="2" a="1"/>
  <c r="Z96" i="2" s="1"/>
  <c r="Z88" i="2" a="1"/>
  <c r="Z88" i="2" s="1"/>
  <c r="Z84" i="2" a="1"/>
  <c r="Z84" i="2" s="1"/>
  <c r="Z80" i="2" a="1"/>
  <c r="Z80" i="2" s="1"/>
  <c r="Z76" i="2" a="1"/>
  <c r="Z76" i="2" s="1"/>
  <c r="Z72" i="2" a="1"/>
  <c r="Z72" i="2" s="1"/>
  <c r="Z68" i="2" a="1"/>
  <c r="Z68" i="2" s="1"/>
  <c r="Z64" i="2" a="1"/>
  <c r="Z64" i="2" s="1"/>
  <c r="Z60" i="2" a="1"/>
  <c r="Z60" i="2" s="1"/>
  <c r="Z56" i="2" a="1"/>
  <c r="Z56" i="2" s="1"/>
  <c r="Z52" i="2" a="1"/>
  <c r="Z52" i="2" s="1"/>
  <c r="Z48" i="2" a="1"/>
  <c r="Z48" i="2" s="1"/>
  <c r="Z44" i="2" a="1"/>
  <c r="Z44" i="2" s="1"/>
  <c r="Z40" i="2" a="1"/>
  <c r="Z40" i="2" s="1"/>
  <c r="Z36" i="2" a="1"/>
  <c r="Z36" i="2" s="1"/>
  <c r="Z32" i="2" a="1"/>
  <c r="Z32" i="2" s="1"/>
  <c r="Z28" i="2" a="1"/>
  <c r="Z28" i="2" s="1"/>
  <c r="Z24" i="2" a="1"/>
  <c r="Z24" i="2" s="1"/>
  <c r="Z20" i="2" a="1"/>
  <c r="Z20" i="2" s="1"/>
  <c r="Z16" i="2" a="1"/>
  <c r="Z16" i="2" s="1"/>
  <c r="Z12" i="2" a="1"/>
  <c r="Z12" i="2" s="1"/>
  <c r="Z8" i="2" a="1"/>
  <c r="Z8" i="2" s="1"/>
  <c r="Z4" i="2" a="1"/>
  <c r="Z4" i="2" s="1"/>
  <c r="Y77" i="2" a="1"/>
  <c r="Y77" i="2" s="1"/>
  <c r="Y45" i="2" a="1"/>
  <c r="Y45" i="2" s="1"/>
  <c r="Y13" i="2" a="1"/>
  <c r="Y13" i="2" s="1"/>
  <c r="Y73" i="2" a="1"/>
  <c r="Y73" i="2" s="1"/>
  <c r="Y41" i="2" a="1"/>
  <c r="Y41" i="2" s="1"/>
  <c r="Y9" i="2" a="1"/>
  <c r="Y9" i="2" s="1"/>
  <c r="Z99" i="2" a="1"/>
  <c r="Z99" i="2" s="1"/>
  <c r="Z95" i="2" a="1"/>
  <c r="Z95" i="2" s="1"/>
  <c r="Z87" i="2" a="1"/>
  <c r="Z87" i="2" s="1"/>
  <c r="Z83" i="2" a="1"/>
  <c r="Z83" i="2" s="1"/>
  <c r="Z79" i="2" a="1"/>
  <c r="Z79" i="2" s="1"/>
  <c r="Z75" i="2" a="1"/>
  <c r="Z75" i="2" s="1"/>
  <c r="Z71" i="2" a="1"/>
  <c r="Z71" i="2" s="1"/>
  <c r="Z67" i="2" a="1"/>
  <c r="Z67" i="2" s="1"/>
  <c r="Z63" i="2" a="1"/>
  <c r="Z63" i="2" s="1"/>
  <c r="Z59" i="2" a="1"/>
  <c r="Z59" i="2" s="1"/>
  <c r="Z55" i="2" a="1"/>
  <c r="Z55" i="2" s="1"/>
  <c r="Z51" i="2" a="1"/>
  <c r="Z51" i="2" s="1"/>
  <c r="Z47" i="2" a="1"/>
  <c r="Z47" i="2" s="1"/>
  <c r="Z43" i="2" a="1"/>
  <c r="Z43" i="2" s="1"/>
  <c r="Z39" i="2" a="1"/>
  <c r="Z39" i="2" s="1"/>
  <c r="Z35" i="2" a="1"/>
  <c r="Z35" i="2" s="1"/>
  <c r="Z31" i="2" a="1"/>
  <c r="Z31" i="2" s="1"/>
  <c r="Z27" i="2" a="1"/>
  <c r="Z27" i="2" s="1"/>
  <c r="Z23" i="2" a="1"/>
  <c r="Z23" i="2" s="1"/>
  <c r="Z19" i="2" a="1"/>
  <c r="Z19" i="2" s="1"/>
  <c r="Z15" i="2" a="1"/>
  <c r="Z15" i="2" s="1"/>
  <c r="Z11" i="2" a="1"/>
  <c r="Z11" i="2" s="1"/>
  <c r="Z7" i="2" a="1"/>
  <c r="Z7" i="2" s="1"/>
  <c r="Z3" i="2" a="1"/>
  <c r="Z3" i="2" s="1"/>
  <c r="Y69" i="2" a="1"/>
  <c r="Y69" i="2" s="1"/>
  <c r="Y37" i="2" a="1"/>
  <c r="Y37" i="2" s="1"/>
  <c r="Y101" i="2" a="1"/>
  <c r="Y101" i="2" s="1"/>
  <c r="Y65" i="2" a="1"/>
  <c r="Y65" i="2" s="1"/>
  <c r="Y33" i="2" a="1"/>
  <c r="Y33" i="2" s="1"/>
  <c r="Y5" i="2" a="1"/>
  <c r="Y5" i="2" s="1"/>
  <c r="Z98" i="2" a="1"/>
  <c r="Z98" i="2" s="1"/>
  <c r="Z94" i="2" a="1"/>
  <c r="Z94" i="2" s="1"/>
  <c r="Z86" i="2" a="1"/>
  <c r="Z86" i="2" s="1"/>
  <c r="Z82" i="2" a="1"/>
  <c r="Z82" i="2" s="1"/>
  <c r="Z78" i="2" a="1"/>
  <c r="Z78" i="2" s="1"/>
  <c r="Z74" i="2" a="1"/>
  <c r="Z74" i="2" s="1"/>
  <c r="Z70" i="2" a="1"/>
  <c r="Z70" i="2" s="1"/>
  <c r="Z66" i="2" a="1"/>
  <c r="Z66" i="2" s="1"/>
  <c r="Z62" i="2" a="1"/>
  <c r="Z62" i="2" s="1"/>
  <c r="Z58" i="2" a="1"/>
  <c r="Z58" i="2" s="1"/>
  <c r="Z54" i="2" a="1"/>
  <c r="Z54" i="2" s="1"/>
  <c r="Z50" i="2" a="1"/>
  <c r="Z50" i="2" s="1"/>
  <c r="Z46" i="2" a="1"/>
  <c r="Z46" i="2" s="1"/>
  <c r="Z42" i="2" a="1"/>
  <c r="Z42" i="2" s="1"/>
  <c r="Z38" i="2" a="1"/>
  <c r="Z38" i="2" s="1"/>
  <c r="Z34" i="2" a="1"/>
  <c r="Z34" i="2" s="1"/>
  <c r="Z30" i="2" a="1"/>
  <c r="Z30" i="2" s="1"/>
  <c r="Z26" i="2" a="1"/>
  <c r="Z26" i="2" s="1"/>
  <c r="Z22" i="2" a="1"/>
  <c r="Z22" i="2" s="1"/>
  <c r="Z18" i="2" a="1"/>
  <c r="Z18" i="2" s="1"/>
  <c r="Z14" i="2" a="1"/>
  <c r="Z14" i="2" s="1"/>
  <c r="Z10" i="2" a="1"/>
  <c r="Z10" i="2" s="1"/>
  <c r="Z6" i="2" a="1"/>
  <c r="Z6" i="2" s="1"/>
  <c r="Z2" i="2" a="1"/>
  <c r="Z2" i="2" s="1"/>
  <c r="Y100" i="2" a="1"/>
  <c r="Y100" i="2" s="1"/>
  <c r="Y96" i="2" a="1"/>
  <c r="Y96" i="2" s="1"/>
  <c r="Y88" i="2" a="1"/>
  <c r="Y88" i="2" s="1"/>
  <c r="Y84" i="2" a="1"/>
  <c r="Y84" i="2" s="1"/>
  <c r="Y80" i="2" a="1"/>
  <c r="Y80" i="2" s="1"/>
  <c r="Y76" i="2" a="1"/>
  <c r="Y76" i="2" s="1"/>
  <c r="Y72" i="2" a="1"/>
  <c r="Y72" i="2" s="1"/>
  <c r="Y68" i="2" a="1"/>
  <c r="Y68" i="2" s="1"/>
  <c r="Y64" i="2" a="1"/>
  <c r="Y64" i="2" s="1"/>
  <c r="Y60" i="2" a="1"/>
  <c r="Y60" i="2" s="1"/>
  <c r="Y56" i="2" a="1"/>
  <c r="Y56" i="2" s="1"/>
  <c r="Y52" i="2" a="1"/>
  <c r="Y52" i="2" s="1"/>
  <c r="Y48" i="2" a="1"/>
  <c r="Y48" i="2" s="1"/>
  <c r="Y44" i="2" a="1"/>
  <c r="Y44" i="2" s="1"/>
  <c r="Y40" i="2" a="1"/>
  <c r="Y40" i="2" s="1"/>
  <c r="Y36" i="2" a="1"/>
  <c r="Y36" i="2" s="1"/>
  <c r="Y32" i="2" a="1"/>
  <c r="Y32" i="2" s="1"/>
  <c r="Y28" i="2" a="1"/>
  <c r="Y28" i="2" s="1"/>
  <c r="Y24" i="2" a="1"/>
  <c r="Y24" i="2" s="1"/>
  <c r="Y20" i="2" a="1"/>
  <c r="Y20" i="2" s="1"/>
  <c r="Y16" i="2" a="1"/>
  <c r="Y16" i="2" s="1"/>
  <c r="Y12" i="2" a="1"/>
  <c r="Y12" i="2" s="1"/>
  <c r="Y8" i="2" a="1"/>
  <c r="Y8" i="2" s="1"/>
  <c r="Y4" i="2" a="1"/>
  <c r="Y4" i="2" s="1"/>
  <c r="Y99" i="2" a="1"/>
  <c r="Y99" i="2" s="1"/>
  <c r="Y95" i="2" a="1"/>
  <c r="Y95" i="2" s="1"/>
  <c r="Y87" i="2" a="1"/>
  <c r="Y87" i="2" s="1"/>
  <c r="Y83" i="2" a="1"/>
  <c r="Y83" i="2" s="1"/>
  <c r="Y79" i="2" a="1"/>
  <c r="Y79" i="2" s="1"/>
  <c r="Y75" i="2" a="1"/>
  <c r="Y75" i="2" s="1"/>
  <c r="Y71" i="2" a="1"/>
  <c r="Y71" i="2" s="1"/>
  <c r="Y67" i="2" a="1"/>
  <c r="Y67" i="2" s="1"/>
  <c r="Y63" i="2" a="1"/>
  <c r="Y63" i="2" s="1"/>
  <c r="Y59" i="2" a="1"/>
  <c r="Y59" i="2" s="1"/>
  <c r="Y55" i="2" a="1"/>
  <c r="Y55" i="2" s="1"/>
  <c r="Y51" i="2" a="1"/>
  <c r="Y51" i="2" s="1"/>
  <c r="Y47" i="2" a="1"/>
  <c r="Y47" i="2" s="1"/>
  <c r="Y43" i="2" a="1"/>
  <c r="Y43" i="2" s="1"/>
  <c r="Y39" i="2" a="1"/>
  <c r="Y39" i="2" s="1"/>
  <c r="Y35" i="2" a="1"/>
  <c r="Y35" i="2" s="1"/>
  <c r="Y31" i="2" a="1"/>
  <c r="Y31" i="2" s="1"/>
  <c r="Y27" i="2" a="1"/>
  <c r="Y27" i="2" s="1"/>
  <c r="Y23" i="2" a="1"/>
  <c r="Y23" i="2" s="1"/>
  <c r="Y19" i="2" a="1"/>
  <c r="Y19" i="2" s="1"/>
  <c r="Y15" i="2" a="1"/>
  <c r="Y15" i="2" s="1"/>
  <c r="Y11" i="2" a="1"/>
  <c r="Y11" i="2" s="1"/>
  <c r="Y7" i="2" a="1"/>
  <c r="Y7" i="2" s="1"/>
  <c r="Y3" i="2" a="1"/>
  <c r="Y3" i="2" s="1"/>
  <c r="Y98" i="2" a="1"/>
  <c r="Y98" i="2" s="1"/>
  <c r="Y94" i="2" a="1"/>
  <c r="Y94" i="2" s="1"/>
  <c r="Y86" i="2" a="1"/>
  <c r="Y86" i="2" s="1"/>
  <c r="Y82" i="2" a="1"/>
  <c r="Y82" i="2" s="1"/>
  <c r="Y78" i="2" a="1"/>
  <c r="Y78" i="2" s="1"/>
  <c r="Y74" i="2" a="1"/>
  <c r="Y74" i="2" s="1"/>
  <c r="Y70" i="2" a="1"/>
  <c r="Y70" i="2" s="1"/>
  <c r="Y66" i="2" a="1"/>
  <c r="Y66" i="2" s="1"/>
  <c r="Y62" i="2" a="1"/>
  <c r="Y62" i="2" s="1"/>
  <c r="Y58" i="2" a="1"/>
  <c r="Y58" i="2" s="1"/>
  <c r="Y54" i="2" a="1"/>
  <c r="Y54" i="2" s="1"/>
  <c r="Y50" i="2" a="1"/>
  <c r="Y50" i="2" s="1"/>
  <c r="Y46" i="2" a="1"/>
  <c r="Y46" i="2" s="1"/>
  <c r="Y42" i="2" a="1"/>
  <c r="Y42" i="2" s="1"/>
  <c r="Y38" i="2" a="1"/>
  <c r="Y38" i="2" s="1"/>
  <c r="Y34" i="2" a="1"/>
  <c r="Y34" i="2" s="1"/>
  <c r="Y30" i="2" a="1"/>
  <c r="Y30" i="2" s="1"/>
  <c r="Y26" i="2" a="1"/>
  <c r="Y26" i="2" s="1"/>
  <c r="Y22" i="2" a="1"/>
  <c r="Y22" i="2" s="1"/>
  <c r="Y18" i="2" a="1"/>
  <c r="Y18" i="2" s="1"/>
  <c r="Y14" i="2" a="1"/>
  <c r="Y14" i="2" s="1"/>
  <c r="Y10" i="2" a="1"/>
  <c r="Y10" i="2" s="1"/>
  <c r="Y6" i="2" a="1"/>
  <c r="Y6" i="2" s="1"/>
  <c r="Y2" i="2" a="1"/>
  <c r="Y2" i="2" s="1"/>
  <c r="AG28" i="3" l="1" a="1"/>
  <c r="AG28" i="3" s="1"/>
  <c r="AA28" i="3" a="1"/>
  <c r="AA28" i="3" s="1"/>
  <c r="AA33" i="3" a="1"/>
  <c r="AA33" i="3" s="1"/>
  <c r="K2" i="3" a="1"/>
  <c r="K2" i="3" s="1"/>
  <c r="L2" i="3" a="1"/>
  <c r="L2" i="3" s="1"/>
  <c r="I2" i="3" a="1"/>
  <c r="I2" i="3" s="1"/>
  <c r="J2" i="3" a="1"/>
  <c r="J2" i="3" s="1"/>
  <c r="R91" i="2" a="1"/>
  <c r="R91" i="2" s="1"/>
  <c r="R89" i="2" a="1"/>
  <c r="R89" i="2" s="1"/>
  <c r="R17" i="2" a="1"/>
  <c r="R17" i="2" s="1"/>
  <c r="R92" i="2" a="1"/>
  <c r="R92" i="2" s="1"/>
  <c r="R90" i="2" a="1"/>
  <c r="R90" i="2" s="1"/>
  <c r="R84" i="2" a="1"/>
  <c r="R84" i="2" s="1"/>
  <c r="R60" i="2" a="1"/>
  <c r="R60" i="2" s="1"/>
  <c r="R61" i="2" a="1"/>
  <c r="R61" i="2" s="1"/>
  <c r="R22" i="2" a="1"/>
  <c r="R22" i="2" s="1"/>
  <c r="R54" i="2" a="1"/>
  <c r="R54" i="2" s="1"/>
  <c r="R86" i="2" a="1"/>
  <c r="R86" i="2" s="1"/>
  <c r="R39" i="2" a="1"/>
  <c r="R39" i="2" s="1"/>
  <c r="R71" i="2" a="1"/>
  <c r="R71" i="2" s="1"/>
  <c r="R96" i="2" a="1"/>
  <c r="R96" i="2" s="1"/>
  <c r="R53" i="2" a="1"/>
  <c r="R53" i="2" s="1"/>
  <c r="R21" i="2" a="1"/>
  <c r="R21" i="2" s="1"/>
  <c r="R26" i="2" a="1"/>
  <c r="R26" i="2" s="1"/>
  <c r="R58" i="2" a="1"/>
  <c r="R58" i="2" s="1"/>
  <c r="R94" i="2" a="1"/>
  <c r="R94" i="2" s="1"/>
  <c r="R11" i="2" a="1"/>
  <c r="R11" i="2" s="1"/>
  <c r="R43" i="2" a="1"/>
  <c r="R43" i="2" s="1"/>
  <c r="R75" i="2" a="1"/>
  <c r="R75" i="2" s="1"/>
  <c r="R4" i="2" a="1"/>
  <c r="R4" i="2" s="1"/>
  <c r="R32" i="2" a="1"/>
  <c r="R32" i="2" s="1"/>
  <c r="R100" i="2" a="1"/>
  <c r="R100" i="2" s="1"/>
  <c r="R93" i="2" a="1"/>
  <c r="R93" i="2" s="1"/>
  <c r="R85" i="2" a="1"/>
  <c r="R85" i="2" s="1"/>
  <c r="R12" i="2" a="1"/>
  <c r="R12" i="2" s="1"/>
  <c r="R37" i="2" a="1"/>
  <c r="R37" i="2" s="1"/>
  <c r="R18" i="2" a="1"/>
  <c r="R18" i="2" s="1"/>
  <c r="R50" i="2" a="1"/>
  <c r="R50" i="2" s="1"/>
  <c r="R82" i="2" a="1"/>
  <c r="R82" i="2" s="1"/>
  <c r="R7" i="2" a="1"/>
  <c r="R7" i="2" s="1"/>
  <c r="R35" i="2" a="1"/>
  <c r="R35" i="2" s="1"/>
  <c r="R67" i="2" a="1"/>
  <c r="R67" i="2" s="1"/>
  <c r="R24" i="2" a="1"/>
  <c r="R24" i="2" s="1"/>
  <c r="R56" i="2" a="1"/>
  <c r="R56" i="2" s="1"/>
  <c r="R88" i="2" a="1"/>
  <c r="R88" i="2" s="1"/>
  <c r="R49" i="2" a="1"/>
  <c r="R49" i="2" s="1"/>
  <c r="R81" i="2" a="1"/>
  <c r="R81" i="2" s="1"/>
  <c r="R2" i="2" a="1"/>
  <c r="R2" i="2" s="1"/>
  <c r="R30" i="2" a="1"/>
  <c r="R30" i="2" s="1"/>
  <c r="R62" i="2" a="1"/>
  <c r="R62" i="2" s="1"/>
  <c r="R98" i="2" a="1"/>
  <c r="R98" i="2" s="1"/>
  <c r="R15" i="2" a="1"/>
  <c r="R15" i="2" s="1"/>
  <c r="R47" i="2" a="1"/>
  <c r="R47" i="2" s="1"/>
  <c r="R79" i="2" a="1"/>
  <c r="R79" i="2" s="1"/>
  <c r="R8" i="2" a="1"/>
  <c r="R8" i="2" s="1"/>
  <c r="R36" i="2" a="1"/>
  <c r="R36" i="2" s="1"/>
  <c r="R68" i="2" a="1"/>
  <c r="R68" i="2" s="1"/>
  <c r="R29" i="2" a="1"/>
  <c r="R29" i="2" s="1"/>
  <c r="R97" i="2" a="1"/>
  <c r="R97" i="2" s="1"/>
  <c r="R64" i="2" a="1"/>
  <c r="R64" i="2" s="1"/>
  <c r="R57" i="2" a="1"/>
  <c r="R57" i="2" s="1"/>
  <c r="R6" i="2" a="1"/>
  <c r="R6" i="2" s="1"/>
  <c r="R34" i="2" a="1"/>
  <c r="R34" i="2" s="1"/>
  <c r="R66" i="2" a="1"/>
  <c r="R66" i="2" s="1"/>
  <c r="R19" i="2" a="1"/>
  <c r="R19" i="2" s="1"/>
  <c r="R51" i="2" a="1"/>
  <c r="R51" i="2" s="1"/>
  <c r="R83" i="2" a="1"/>
  <c r="R83" i="2" s="1"/>
  <c r="R40" i="2" a="1"/>
  <c r="R40" i="2" s="1"/>
  <c r="R72" i="2" a="1"/>
  <c r="R72" i="2" s="1"/>
  <c r="R5" i="2" a="1"/>
  <c r="R5" i="2" s="1"/>
  <c r="R33" i="2" a="1"/>
  <c r="R33" i="2" s="1"/>
  <c r="R65" i="2" a="1"/>
  <c r="R65" i="2" s="1"/>
  <c r="R101" i="2" a="1"/>
  <c r="R101" i="2" s="1"/>
  <c r="R38" i="2" a="1"/>
  <c r="R38" i="2" s="1"/>
  <c r="R70" i="2" a="1"/>
  <c r="R70" i="2" s="1"/>
  <c r="R23" i="2" a="1"/>
  <c r="R23" i="2" s="1"/>
  <c r="R55" i="2" a="1"/>
  <c r="R55" i="2" s="1"/>
  <c r="R87" i="2" a="1"/>
  <c r="R87" i="2" s="1"/>
  <c r="R44" i="2" a="1"/>
  <c r="R44" i="2" s="1"/>
  <c r="R76" i="2" a="1"/>
  <c r="R76" i="2" s="1"/>
  <c r="R69" i="2" a="1"/>
  <c r="R69" i="2" s="1"/>
  <c r="R28" i="2" a="1"/>
  <c r="R28" i="2" s="1"/>
  <c r="R10" i="2" a="1"/>
  <c r="R10" i="2" s="1"/>
  <c r="R42" i="2" a="1"/>
  <c r="R42" i="2" s="1"/>
  <c r="R74" i="2" a="1"/>
  <c r="R74" i="2" s="1"/>
  <c r="R27" i="2" a="1"/>
  <c r="R27" i="2" s="1"/>
  <c r="R59" i="2" a="1"/>
  <c r="R59" i="2" s="1"/>
  <c r="R95" i="2" a="1"/>
  <c r="R95" i="2" s="1"/>
  <c r="R16" i="2" a="1"/>
  <c r="R16" i="2" s="1"/>
  <c r="R48" i="2" a="1"/>
  <c r="R48" i="2" s="1"/>
  <c r="R80" i="2" a="1"/>
  <c r="R80" i="2" s="1"/>
  <c r="R9" i="2" a="1"/>
  <c r="R9" i="2" s="1"/>
  <c r="R41" i="2" a="1"/>
  <c r="R41" i="2" s="1"/>
  <c r="R73" i="2" a="1"/>
  <c r="R73" i="2" s="1"/>
  <c r="R25" i="2" a="1"/>
  <c r="R25" i="2" s="1"/>
  <c r="R14" i="2" a="1"/>
  <c r="R14" i="2" s="1"/>
  <c r="R46" i="2" a="1"/>
  <c r="R46" i="2" s="1"/>
  <c r="R78" i="2" a="1"/>
  <c r="R78" i="2" s="1"/>
  <c r="R3" i="2" a="1"/>
  <c r="R3" i="2" s="1"/>
  <c r="R31" i="2" a="1"/>
  <c r="R31" i="2" s="1"/>
  <c r="R63" i="2" a="1"/>
  <c r="R63" i="2" s="1"/>
  <c r="R99" i="2" a="1"/>
  <c r="R99" i="2" s="1"/>
  <c r="R20" i="2" a="1"/>
  <c r="R20" i="2" s="1"/>
  <c r="R52" i="2" a="1"/>
  <c r="R52" i="2" s="1"/>
  <c r="R13" i="2" a="1"/>
  <c r="R13" i="2" s="1"/>
  <c r="R45" i="2" a="1"/>
  <c r="R45" i="2" s="1"/>
  <c r="R77" i="2" a="1"/>
  <c r="R77" i="2" s="1"/>
  <c r="D2" i="4"/>
  <c r="D10" i="4"/>
  <c r="D18" i="4"/>
  <c r="D26" i="4"/>
  <c r="D34" i="4"/>
  <c r="D42" i="4"/>
  <c r="D50" i="4"/>
  <c r="D58" i="4"/>
  <c r="D66" i="4"/>
  <c r="D74" i="4"/>
  <c r="D82" i="4"/>
  <c r="D90" i="4"/>
  <c r="D98" i="4"/>
  <c r="D106" i="4"/>
  <c r="D114" i="4"/>
  <c r="D122" i="4"/>
  <c r="D130" i="4"/>
  <c r="D138" i="4"/>
  <c r="D146" i="4"/>
  <c r="D154" i="4"/>
  <c r="D162" i="4"/>
  <c r="D170" i="4"/>
  <c r="D178" i="4"/>
  <c r="D186" i="4"/>
  <c r="D194" i="4"/>
  <c r="D30" i="4"/>
  <c r="D78" i="4"/>
  <c r="D110" i="4"/>
  <c r="D142" i="4"/>
  <c r="D17" i="4"/>
  <c r="D57" i="4"/>
  <c r="D89" i="4"/>
  <c r="D129" i="4"/>
  <c r="D169" i="4"/>
  <c r="D3" i="4"/>
  <c r="D11" i="4"/>
  <c r="D19" i="4"/>
  <c r="D27" i="4"/>
  <c r="D35" i="4"/>
  <c r="D43" i="4"/>
  <c r="D51" i="4"/>
  <c r="D59" i="4"/>
  <c r="D67" i="4"/>
  <c r="D75" i="4"/>
  <c r="D83" i="4"/>
  <c r="D91" i="4"/>
  <c r="D99" i="4"/>
  <c r="D107" i="4"/>
  <c r="D115" i="4"/>
  <c r="D123" i="4"/>
  <c r="D131" i="4"/>
  <c r="D139" i="4"/>
  <c r="D147" i="4"/>
  <c r="D155" i="4"/>
  <c r="D163" i="4"/>
  <c r="D171" i="4"/>
  <c r="D179" i="4"/>
  <c r="D187" i="4"/>
  <c r="D195" i="4"/>
  <c r="D6" i="4"/>
  <c r="D46" i="4"/>
  <c r="D62" i="4"/>
  <c r="D94" i="4"/>
  <c r="D118" i="4"/>
  <c r="D150" i="4"/>
  <c r="D166" i="4"/>
  <c r="D182" i="4"/>
  <c r="D33" i="4"/>
  <c r="D73" i="4"/>
  <c r="D105" i="4"/>
  <c r="D153" i="4"/>
  <c r="D193" i="4"/>
  <c r="D4" i="4"/>
  <c r="D12" i="4"/>
  <c r="D20" i="4"/>
  <c r="D28" i="4"/>
  <c r="D36" i="4"/>
  <c r="D44" i="4"/>
  <c r="D52" i="4"/>
  <c r="D60" i="4"/>
  <c r="D68" i="4"/>
  <c r="D76" i="4"/>
  <c r="D84" i="4"/>
  <c r="D92" i="4"/>
  <c r="D100" i="4"/>
  <c r="D108" i="4"/>
  <c r="D116" i="4"/>
  <c r="D124" i="4"/>
  <c r="D132" i="4"/>
  <c r="D140" i="4"/>
  <c r="D148" i="4"/>
  <c r="D156" i="4"/>
  <c r="D164" i="4"/>
  <c r="D172" i="4"/>
  <c r="D180" i="4"/>
  <c r="D188" i="4"/>
  <c r="D196" i="4"/>
  <c r="D14" i="4"/>
  <c r="D38" i="4"/>
  <c r="D54" i="4"/>
  <c r="D70" i="4"/>
  <c r="D102" i="4"/>
  <c r="D126" i="4"/>
  <c r="D198" i="4"/>
  <c r="D9" i="4"/>
  <c r="D49" i="4"/>
  <c r="D65" i="4"/>
  <c r="D97" i="4"/>
  <c r="D137" i="4"/>
  <c r="D177" i="4"/>
  <c r="D5" i="4"/>
  <c r="D13" i="4"/>
  <c r="D21" i="4"/>
  <c r="D29" i="4"/>
  <c r="D37" i="4"/>
  <c r="D45" i="4"/>
  <c r="D53" i="4"/>
  <c r="D61" i="4"/>
  <c r="D69" i="4"/>
  <c r="D77" i="4"/>
  <c r="D85" i="4"/>
  <c r="D93" i="4"/>
  <c r="D101" i="4"/>
  <c r="D109" i="4"/>
  <c r="D117" i="4"/>
  <c r="D125" i="4"/>
  <c r="D133" i="4"/>
  <c r="D141" i="4"/>
  <c r="D149" i="4"/>
  <c r="D157" i="4"/>
  <c r="D165" i="4"/>
  <c r="D173" i="4"/>
  <c r="D181" i="4"/>
  <c r="D189" i="4"/>
  <c r="D197" i="4"/>
  <c r="D22" i="4"/>
  <c r="D86" i="4"/>
  <c r="D134" i="4"/>
  <c r="D158" i="4"/>
  <c r="D174" i="4"/>
  <c r="D190" i="4"/>
  <c r="D41" i="4"/>
  <c r="D81" i="4"/>
  <c r="D113" i="4"/>
  <c r="D145" i="4"/>
  <c r="D185" i="4"/>
  <c r="D7" i="4"/>
  <c r="D15" i="4"/>
  <c r="D23" i="4"/>
  <c r="D31" i="4"/>
  <c r="D39" i="4"/>
  <c r="D47" i="4"/>
  <c r="D55" i="4"/>
  <c r="D63" i="4"/>
  <c r="D71" i="4"/>
  <c r="D79" i="4"/>
  <c r="D87" i="4"/>
  <c r="D95" i="4"/>
  <c r="D103" i="4"/>
  <c r="D111" i="4"/>
  <c r="D119" i="4"/>
  <c r="D127" i="4"/>
  <c r="D135" i="4"/>
  <c r="D143" i="4"/>
  <c r="D151" i="4"/>
  <c r="D159" i="4"/>
  <c r="D167" i="4"/>
  <c r="D175" i="4"/>
  <c r="D183" i="4"/>
  <c r="D191" i="4"/>
  <c r="D199" i="4"/>
  <c r="D8" i="4"/>
  <c r="D16" i="4"/>
  <c r="D24" i="4"/>
  <c r="D32" i="4"/>
  <c r="D40" i="4"/>
  <c r="D48" i="4"/>
  <c r="D56" i="4"/>
  <c r="D64" i="4"/>
  <c r="D72" i="4"/>
  <c r="D80" i="4"/>
  <c r="D88" i="4"/>
  <c r="D96" i="4"/>
  <c r="D104" i="4"/>
  <c r="D112" i="4"/>
  <c r="D120" i="4"/>
  <c r="D128" i="4"/>
  <c r="D136" i="4"/>
  <c r="D144" i="4"/>
  <c r="D152" i="4"/>
  <c r="D160" i="4"/>
  <c r="D168" i="4"/>
  <c r="D176" i="4"/>
  <c r="D184" i="4"/>
  <c r="D192" i="4"/>
  <c r="D200" i="4"/>
  <c r="D25" i="4"/>
  <c r="D121" i="4"/>
  <c r="D161" i="4"/>
  <c r="D201" i="4"/>
  <c r="B2" i="4"/>
  <c r="B10" i="4"/>
  <c r="B18" i="4"/>
  <c r="B26" i="4"/>
  <c r="B34" i="4"/>
  <c r="B42" i="4"/>
  <c r="B50" i="4"/>
  <c r="B58" i="4"/>
  <c r="B66" i="4"/>
  <c r="B74" i="4"/>
  <c r="B82" i="4"/>
  <c r="B90" i="4"/>
  <c r="B98" i="4"/>
  <c r="B106" i="4"/>
  <c r="B114" i="4"/>
  <c r="B122" i="4"/>
  <c r="B130" i="4"/>
  <c r="B138" i="4"/>
  <c r="B146" i="4"/>
  <c r="B170" i="4"/>
  <c r="B178" i="4"/>
  <c r="B186" i="4"/>
  <c r="B142" i="4"/>
  <c r="B3" i="4"/>
  <c r="B11" i="4"/>
  <c r="B19" i="4"/>
  <c r="B27" i="4"/>
  <c r="B35" i="4"/>
  <c r="B43" i="4"/>
  <c r="B51" i="4"/>
  <c r="B59" i="4"/>
  <c r="B67" i="4"/>
  <c r="B75" i="4"/>
  <c r="B83" i="4"/>
  <c r="B91" i="4"/>
  <c r="B99" i="4"/>
  <c r="B107" i="4"/>
  <c r="B115" i="4"/>
  <c r="B123" i="4"/>
  <c r="B131" i="4"/>
  <c r="B139" i="4"/>
  <c r="B147" i="4"/>
  <c r="B155" i="4"/>
  <c r="B163" i="4"/>
  <c r="B171" i="4"/>
  <c r="B179" i="4"/>
  <c r="B187" i="4"/>
  <c r="B195" i="4"/>
  <c r="B21" i="4"/>
  <c r="B61" i="4"/>
  <c r="B85" i="4"/>
  <c r="B109" i="4"/>
  <c r="B125" i="4"/>
  <c r="B149" i="4"/>
  <c r="B173" i="4"/>
  <c r="B189" i="4"/>
  <c r="B6" i="4"/>
  <c r="B22" i="4"/>
  <c r="B30" i="4"/>
  <c r="B38" i="4"/>
  <c r="B46" i="4"/>
  <c r="B62" i="4"/>
  <c r="B78" i="4"/>
  <c r="B94" i="4"/>
  <c r="B118" i="4"/>
  <c r="B150" i="4"/>
  <c r="B182" i="4"/>
  <c r="B4" i="4"/>
  <c r="B12" i="4"/>
  <c r="B20" i="4"/>
  <c r="B28" i="4"/>
  <c r="B36" i="4"/>
  <c r="B44" i="4"/>
  <c r="B52" i="4"/>
  <c r="B60" i="4"/>
  <c r="B68" i="4"/>
  <c r="B76" i="4"/>
  <c r="B84" i="4"/>
  <c r="B92" i="4"/>
  <c r="B100" i="4"/>
  <c r="B108" i="4"/>
  <c r="B116" i="4"/>
  <c r="B124" i="4"/>
  <c r="B132" i="4"/>
  <c r="B140" i="4"/>
  <c r="B148" i="4"/>
  <c r="B156" i="4"/>
  <c r="B164" i="4"/>
  <c r="B172" i="4"/>
  <c r="B180" i="4"/>
  <c r="B188" i="4"/>
  <c r="B196" i="4"/>
  <c r="B29" i="4"/>
  <c r="B69" i="4"/>
  <c r="B101" i="4"/>
  <c r="B133" i="4"/>
  <c r="B157" i="4"/>
  <c r="B181" i="4"/>
  <c r="B102" i="4"/>
  <c r="B174" i="4"/>
  <c r="B5" i="4"/>
  <c r="B13" i="4"/>
  <c r="B37" i="4"/>
  <c r="B45" i="4"/>
  <c r="B53" i="4"/>
  <c r="B77" i="4"/>
  <c r="B93" i="4"/>
  <c r="B117" i="4"/>
  <c r="B141" i="4"/>
  <c r="B165" i="4"/>
  <c r="B197" i="4"/>
  <c r="B14" i="4"/>
  <c r="B54" i="4"/>
  <c r="B70" i="4"/>
  <c r="B86" i="4"/>
  <c r="B110" i="4"/>
  <c r="B126" i="4"/>
  <c r="B158" i="4"/>
  <c r="B166" i="4"/>
  <c r="B198" i="4"/>
  <c r="B7" i="4"/>
  <c r="B15" i="4"/>
  <c r="B23" i="4"/>
  <c r="B31" i="4"/>
  <c r="B39" i="4"/>
  <c r="B47" i="4"/>
  <c r="B55" i="4"/>
  <c r="B63" i="4"/>
  <c r="B71" i="4"/>
  <c r="B79" i="4"/>
  <c r="B87" i="4"/>
  <c r="B95" i="4"/>
  <c r="B103" i="4"/>
  <c r="B111" i="4"/>
  <c r="B119" i="4"/>
  <c r="B127" i="4"/>
  <c r="B135" i="4"/>
  <c r="B143" i="4"/>
  <c r="B151" i="4"/>
  <c r="B159" i="4"/>
  <c r="B167" i="4"/>
  <c r="B175" i="4"/>
  <c r="B183" i="4"/>
  <c r="B191" i="4"/>
  <c r="B199" i="4"/>
  <c r="B17" i="4"/>
  <c r="B33" i="4"/>
  <c r="B49" i="4"/>
  <c r="B65" i="4"/>
  <c r="B81" i="4"/>
  <c r="B97" i="4"/>
  <c r="B113" i="4"/>
  <c r="B121" i="4"/>
  <c r="B137" i="4"/>
  <c r="B153" i="4"/>
  <c r="B169" i="4"/>
  <c r="B185" i="4"/>
  <c r="B201" i="4"/>
  <c r="B154" i="4"/>
  <c r="B194" i="4"/>
  <c r="B134" i="4"/>
  <c r="B190" i="4"/>
  <c r="B8" i="4"/>
  <c r="B16" i="4"/>
  <c r="B24" i="4"/>
  <c r="B32" i="4"/>
  <c r="B40" i="4"/>
  <c r="B48" i="4"/>
  <c r="B56" i="4"/>
  <c r="B64" i="4"/>
  <c r="B72" i="4"/>
  <c r="B80" i="4"/>
  <c r="B88" i="4"/>
  <c r="B96" i="4"/>
  <c r="B104" i="4"/>
  <c r="B112" i="4"/>
  <c r="B120" i="4"/>
  <c r="B128" i="4"/>
  <c r="B136" i="4"/>
  <c r="B144" i="4"/>
  <c r="B152" i="4"/>
  <c r="B160" i="4"/>
  <c r="B168" i="4"/>
  <c r="B176" i="4"/>
  <c r="B184" i="4"/>
  <c r="B192" i="4"/>
  <c r="B200" i="4"/>
  <c r="B9" i="4"/>
  <c r="B25" i="4"/>
  <c r="B41" i="4"/>
  <c r="B57" i="4"/>
  <c r="B73" i="4"/>
  <c r="B89" i="4"/>
  <c r="B105" i="4"/>
  <c r="B129" i="4"/>
  <c r="B145" i="4"/>
  <c r="B161" i="4"/>
  <c r="B177" i="4"/>
  <c r="B193" i="4"/>
  <c r="B162" i="4"/>
  <c r="AC28" i="3" l="1" a="1"/>
  <c r="AC28" i="3" s="1"/>
  <c r="AC29" i="3" s="1" a="1"/>
  <c r="AC29" i="3" s="1"/>
  <c r="AF28" i="3" a="1"/>
  <c r="AF28" i="3" s="1"/>
  <c r="AF29" i="3" s="1" a="1"/>
  <c r="AF29" i="3" s="1"/>
  <c r="AE28" i="3" a="1"/>
  <c r="AE28" i="3" s="1"/>
  <c r="AE29" i="3" s="1" a="1"/>
  <c r="AE29" i="3" s="1"/>
  <c r="AD28" i="3" a="1"/>
  <c r="AD28" i="3" s="1"/>
  <c r="AD29" i="3" s="1" a="1"/>
  <c r="AD29" i="3" s="1"/>
  <c r="F2" i="3" a="1"/>
  <c r="F2" i="3" s="1"/>
  <c r="AG33" i="3" s="1" a="1"/>
  <c r="AG33" i="3" s="1"/>
  <c r="C2" i="4" l="1"/>
  <c r="C10" i="4"/>
  <c r="C18" i="4"/>
  <c r="C26" i="4"/>
  <c r="C34" i="4"/>
  <c r="C42" i="4"/>
  <c r="C50" i="4"/>
  <c r="C58" i="4"/>
  <c r="C66" i="4"/>
  <c r="C74" i="4"/>
  <c r="C82" i="4"/>
  <c r="C90" i="4"/>
  <c r="C98" i="4"/>
  <c r="C106" i="4"/>
  <c r="C114" i="4"/>
  <c r="C122" i="4"/>
  <c r="C130" i="4"/>
  <c r="C138" i="4"/>
  <c r="C146" i="4"/>
  <c r="C154" i="4"/>
  <c r="C162" i="4"/>
  <c r="C170" i="4"/>
  <c r="C178" i="4"/>
  <c r="C186" i="4"/>
  <c r="C194" i="4"/>
  <c r="C3" i="4"/>
  <c r="C11" i="4"/>
  <c r="C19" i="4"/>
  <c r="C27" i="4"/>
  <c r="C35" i="4"/>
  <c r="C43" i="4"/>
  <c r="C51" i="4"/>
  <c r="C59" i="4"/>
  <c r="C67" i="4"/>
  <c r="C75" i="4"/>
  <c r="C83" i="4"/>
  <c r="C91" i="4"/>
  <c r="C99" i="4"/>
  <c r="C107" i="4"/>
  <c r="C115" i="4"/>
  <c r="C123" i="4"/>
  <c r="C131" i="4"/>
  <c r="C139" i="4"/>
  <c r="C147" i="4"/>
  <c r="C155" i="4"/>
  <c r="C163" i="4"/>
  <c r="C171" i="4"/>
  <c r="C179" i="4"/>
  <c r="C187" i="4"/>
  <c r="C195" i="4"/>
  <c r="C4" i="4"/>
  <c r="C12" i="4"/>
  <c r="C20" i="4"/>
  <c r="C28" i="4"/>
  <c r="C36" i="4"/>
  <c r="C44" i="4"/>
  <c r="C52" i="4"/>
  <c r="C60" i="4"/>
  <c r="C68" i="4"/>
  <c r="C76" i="4"/>
  <c r="C84" i="4"/>
  <c r="C92" i="4"/>
  <c r="C100" i="4"/>
  <c r="C108" i="4"/>
  <c r="C116" i="4"/>
  <c r="C124" i="4"/>
  <c r="C132" i="4"/>
  <c r="C140" i="4"/>
  <c r="C148" i="4"/>
  <c r="C156" i="4"/>
  <c r="C164" i="4"/>
  <c r="C172" i="4"/>
  <c r="C180" i="4"/>
  <c r="C188" i="4"/>
  <c r="C196" i="4"/>
  <c r="C5" i="4"/>
  <c r="C13" i="4"/>
  <c r="C21" i="4"/>
  <c r="C29" i="4"/>
  <c r="C37" i="4"/>
  <c r="C45" i="4"/>
  <c r="C53" i="4"/>
  <c r="C61" i="4"/>
  <c r="C69" i="4"/>
  <c r="C77" i="4"/>
  <c r="C85" i="4"/>
  <c r="C93" i="4"/>
  <c r="C101" i="4"/>
  <c r="C109" i="4"/>
  <c r="C117" i="4"/>
  <c r="C125" i="4"/>
  <c r="C133" i="4"/>
  <c r="C141" i="4"/>
  <c r="C149" i="4"/>
  <c r="C157" i="4"/>
  <c r="C165" i="4"/>
  <c r="C173" i="4"/>
  <c r="C181" i="4"/>
  <c r="C189" i="4"/>
  <c r="C197" i="4"/>
  <c r="C6" i="4"/>
  <c r="C14" i="4"/>
  <c r="C22" i="4"/>
  <c r="C30" i="4"/>
  <c r="C38" i="4"/>
  <c r="C46" i="4"/>
  <c r="C54" i="4"/>
  <c r="C62" i="4"/>
  <c r="C70" i="4"/>
  <c r="C78" i="4"/>
  <c r="C86" i="4"/>
  <c r="C94" i="4"/>
  <c r="C102" i="4"/>
  <c r="C110" i="4"/>
  <c r="C118" i="4"/>
  <c r="C126" i="4"/>
  <c r="C134" i="4"/>
  <c r="C142" i="4"/>
  <c r="C150" i="4"/>
  <c r="C158" i="4"/>
  <c r="C166" i="4"/>
  <c r="C174" i="4"/>
  <c r="C182" i="4"/>
  <c r="C190" i="4"/>
  <c r="C198" i="4"/>
  <c r="C7" i="4"/>
  <c r="C15" i="4"/>
  <c r="C23" i="4"/>
  <c r="C31" i="4"/>
  <c r="C39" i="4"/>
  <c r="C47" i="4"/>
  <c r="C55" i="4"/>
  <c r="C63" i="4"/>
  <c r="C71" i="4"/>
  <c r="C79" i="4"/>
  <c r="C87" i="4"/>
  <c r="C95" i="4"/>
  <c r="C103" i="4"/>
  <c r="C111" i="4"/>
  <c r="C119" i="4"/>
  <c r="C127" i="4"/>
  <c r="C135" i="4"/>
  <c r="C143" i="4"/>
  <c r="C151" i="4"/>
  <c r="C159" i="4"/>
  <c r="C167" i="4"/>
  <c r="C175" i="4"/>
  <c r="C183" i="4"/>
  <c r="C191" i="4"/>
  <c r="C199" i="4"/>
  <c r="C8" i="4"/>
  <c r="C16" i="4"/>
  <c r="C24" i="4"/>
  <c r="C32" i="4"/>
  <c r="C40" i="4"/>
  <c r="C48" i="4"/>
  <c r="C56" i="4"/>
  <c r="C64" i="4"/>
  <c r="C72" i="4"/>
  <c r="C80" i="4"/>
  <c r="C88" i="4"/>
  <c r="C96" i="4"/>
  <c r="C104" i="4"/>
  <c r="C112" i="4"/>
  <c r="C120" i="4"/>
  <c r="C128" i="4"/>
  <c r="C136" i="4"/>
  <c r="C144" i="4"/>
  <c r="C152" i="4"/>
  <c r="C160" i="4"/>
  <c r="C168" i="4"/>
  <c r="C176" i="4"/>
  <c r="C184" i="4"/>
  <c r="C192" i="4"/>
  <c r="C200" i="4"/>
  <c r="C9" i="4"/>
  <c r="C17" i="4"/>
  <c r="C25" i="4"/>
  <c r="C33" i="4"/>
  <c r="C41" i="4"/>
  <c r="C49" i="4"/>
  <c r="C57" i="4"/>
  <c r="C65" i="4"/>
  <c r="C73" i="4"/>
  <c r="C81" i="4"/>
  <c r="C89" i="4"/>
  <c r="C97" i="4"/>
  <c r="C105" i="4"/>
  <c r="C113" i="4"/>
  <c r="C121" i="4"/>
  <c r="C129" i="4"/>
  <c r="C137" i="4"/>
  <c r="C145" i="4"/>
  <c r="C153" i="4"/>
  <c r="C161" i="4"/>
  <c r="C169" i="4"/>
  <c r="C177" i="4"/>
  <c r="C185" i="4"/>
  <c r="C193" i="4"/>
  <c r="C201" i="4"/>
  <c r="O2" i="3" a="1"/>
  <c r="O2" i="3" s="1"/>
  <c r="AE33" i="3" s="1" a="1"/>
  <c r="AE33" i="3" s="1"/>
  <c r="AE34" i="3" s="1" a="1"/>
  <c r="AE34" i="3" s="1"/>
  <c r="P2" i="3" a="1"/>
  <c r="P2" i="3" s="1"/>
  <c r="AF33" i="3" s="1" a="1"/>
  <c r="AF33" i="3" s="1"/>
  <c r="AF34" i="3" s="1" a="1"/>
  <c r="AF34" i="3" s="1"/>
  <c r="M2" i="3" a="1"/>
  <c r="M2" i="3" s="1"/>
  <c r="AC33" i="3" s="1" a="1"/>
  <c r="AC33" i="3" s="1"/>
  <c r="AC34" i="3" s="1" a="1"/>
  <c r="AC34" i="3" s="1"/>
  <c r="N2" i="3" a="1"/>
  <c r="N2" i="3" s="1"/>
  <c r="AD33" i="3" s="1" a="1"/>
  <c r="AD33" i="3" s="1"/>
  <c r="AD34" i="3" s="1" a="1"/>
  <c r="AD34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<sst xmlns="http://schemas.openxmlformats.org/spreadsheetml/2006/main" count="111" uniqueCount="77">
  <si>
    <t>Powered by PublicRPA</t>
    <phoneticPr fontId="1"/>
  </si>
  <si>
    <t>通し番号</t>
    <rPh sb="0" eb="1">
      <t>トオ</t>
    </rPh>
    <rPh sb="2" eb="4">
      <t>バンゴウ</t>
    </rPh>
    <phoneticPr fontId="1"/>
  </si>
  <si>
    <t>グループ番号</t>
    <rPh sb="4" eb="6">
      <t>バンゴウ</t>
    </rPh>
    <phoneticPr fontId="1"/>
  </si>
  <si>
    <t>時期</t>
    <rPh sb="0" eb="2">
      <t>ジキ</t>
    </rPh>
    <phoneticPr fontId="1"/>
  </si>
  <si>
    <t>標準劣化曲線の係数a</t>
    <rPh sb="0" eb="2">
      <t>ヒョウジュン</t>
    </rPh>
    <rPh sb="2" eb="4">
      <t>レッカ</t>
    </rPh>
    <rPh sb="4" eb="6">
      <t>キョクセン</t>
    </rPh>
    <rPh sb="7" eb="9">
      <t>ケイスウ</t>
    </rPh>
    <phoneticPr fontId="1"/>
  </si>
  <si>
    <t>F01D03</t>
  </si>
  <si>
    <t>F01D04</t>
  </si>
  <si>
    <t>F01D05</t>
  </si>
  <si>
    <t>F01D06</t>
  </si>
  <si>
    <t>F01D07</t>
  </si>
  <si>
    <t>F02D01</t>
  </si>
  <si>
    <t>F02D02</t>
  </si>
  <si>
    <t>F02D03</t>
  </si>
  <si>
    <t>直前</t>
  </si>
  <si>
    <t>直前</t>
    <phoneticPr fontId="1"/>
  </si>
  <si>
    <t>経過年数</t>
    <rPh sb="0" eb="4">
      <t>ケイカネンスウ</t>
    </rPh>
    <phoneticPr fontId="1"/>
  </si>
  <si>
    <t>S-4(標準)</t>
    <phoneticPr fontId="1"/>
  </si>
  <si>
    <t>S-3(標準)</t>
    <phoneticPr fontId="1"/>
  </si>
  <si>
    <t>S-2(標準)</t>
    <phoneticPr fontId="1"/>
  </si>
  <si>
    <t>S-1(標準)</t>
    <phoneticPr fontId="1"/>
  </si>
  <si>
    <t>グラフタイトル</t>
    <phoneticPr fontId="1"/>
  </si>
  <si>
    <t>健全度
評価</t>
    <rPh sb="0" eb="3">
      <t>ケンゼンド</t>
    </rPh>
    <rPh sb="4" eb="6">
      <t>ヒョウカ</t>
    </rPh>
    <phoneticPr fontId="1"/>
  </si>
  <si>
    <t>経過
年数</t>
    <rPh sb="0" eb="2">
      <t>ケイカ</t>
    </rPh>
    <rPh sb="3" eb="5">
      <t>ネンスウ</t>
    </rPh>
    <phoneticPr fontId="1"/>
  </si>
  <si>
    <t>性能低下予測</t>
    <rPh sb="0" eb="2">
      <t>セイノウ</t>
    </rPh>
    <rPh sb="2" eb="4">
      <t>テイカ</t>
    </rPh>
    <rPh sb="4" eb="6">
      <t>ヨソク</t>
    </rPh>
    <phoneticPr fontId="1"/>
  </si>
  <si>
    <t>予測方法</t>
    <rPh sb="0" eb="2">
      <t>ヨソク</t>
    </rPh>
    <rPh sb="2" eb="4">
      <t>ホウホウ</t>
    </rPh>
    <phoneticPr fontId="1"/>
  </si>
  <si>
    <t>直近の機能診断年度</t>
    <rPh sb="0" eb="2">
      <t>チョッキン</t>
    </rPh>
    <rPh sb="3" eb="7">
      <t>キノウシンダン</t>
    </rPh>
    <rPh sb="7" eb="9">
      <t>ネンド</t>
    </rPh>
    <phoneticPr fontId="1"/>
  </si>
  <si>
    <t>過去の機能診断年度(1)</t>
    <rPh sb="0" eb="2">
      <t>カコ</t>
    </rPh>
    <rPh sb="3" eb="7">
      <t>キノウシンダン</t>
    </rPh>
    <rPh sb="7" eb="9">
      <t>ネンド</t>
    </rPh>
    <phoneticPr fontId="1"/>
  </si>
  <si>
    <t>過去の機能診断年度(2)</t>
  </si>
  <si>
    <t>過去の機能診断年度(3)</t>
  </si>
  <si>
    <t>過去の機能診断年度(4)</t>
  </si>
  <si>
    <t>過去の機能診断年度(5)</t>
  </si>
  <si>
    <t>過去の健全度(1)</t>
    <rPh sb="3" eb="6">
      <t>ケンゼンド</t>
    </rPh>
    <phoneticPr fontId="1"/>
  </si>
  <si>
    <t>過去の健全度(2)</t>
  </si>
  <si>
    <t>過去の健全度(3)</t>
  </si>
  <si>
    <t>過去の健全度(4)</t>
  </si>
  <si>
    <t>過去の健全度(5)</t>
  </si>
  <si>
    <t>単一劣化曲線(直近)</t>
    <rPh sb="0" eb="2">
      <t>タンイツ</t>
    </rPh>
    <rPh sb="2" eb="4">
      <t>レッカ</t>
    </rPh>
    <rPh sb="4" eb="6">
      <t>キョクセン</t>
    </rPh>
    <rPh sb="7" eb="9">
      <t>チョッキン</t>
    </rPh>
    <phoneticPr fontId="1"/>
  </si>
  <si>
    <t>標準劣化曲線</t>
    <rPh sb="0" eb="2">
      <t>ヒョウジュン</t>
    </rPh>
    <rPh sb="2" eb="4">
      <t>レッカ</t>
    </rPh>
    <rPh sb="4" eb="6">
      <t>キョクセン</t>
    </rPh>
    <phoneticPr fontId="1"/>
  </si>
  <si>
    <t>単一劣化曲線(複数)</t>
    <rPh sb="0" eb="2">
      <t>タンイツレッカ2</t>
    </rPh>
    <rPh sb="7" eb="9">
      <t>フクスウ</t>
    </rPh>
    <phoneticPr fontId="1"/>
  </si>
  <si>
    <t>単一劣化曲線</t>
    <rPh sb="0" eb="2">
      <t>タンイツ</t>
    </rPh>
    <rPh sb="2" eb="4">
      <t>レッカ</t>
    </rPh>
    <rPh sb="4" eb="6">
      <t>キョクセン</t>
    </rPh>
    <phoneticPr fontId="1"/>
  </si>
  <si>
    <t>直近の健全度</t>
    <rPh sb="0" eb="2">
      <t>チョッキン</t>
    </rPh>
    <rPh sb="3" eb="6">
      <t>ケンゼンド</t>
    </rPh>
    <phoneticPr fontId="1"/>
  </si>
  <si>
    <t>係数a</t>
    <rPh sb="0" eb="2">
      <t>ケイスウ</t>
    </rPh>
    <phoneticPr fontId="1"/>
  </si>
  <si>
    <t>単一劣化曲線(直近)の係数a</t>
    <rPh sb="0" eb="2">
      <t>タンイツ</t>
    </rPh>
    <rPh sb="2" eb="4">
      <t>レッカ</t>
    </rPh>
    <rPh sb="4" eb="6">
      <t>キョクセン</t>
    </rPh>
    <rPh sb="7" eb="9">
      <t>チョッキン</t>
    </rPh>
    <rPh sb="11" eb="13">
      <t>ケイスウ</t>
    </rPh>
    <phoneticPr fontId="1"/>
  </si>
  <si>
    <t>単一劣化曲線(複数回)の係数a</t>
    <rPh sb="0" eb="2">
      <t>タンイツレッカ2</t>
    </rPh>
    <rPh sb="7" eb="10">
      <t>フクスウカイ</t>
    </rPh>
    <phoneticPr fontId="1"/>
  </si>
  <si>
    <t>経過年数(1)</t>
    <rPh sb="0" eb="2">
      <t>ケイカ</t>
    </rPh>
    <rPh sb="2" eb="4">
      <t>ネンスウ</t>
    </rPh>
    <phoneticPr fontId="1"/>
  </si>
  <si>
    <t>過去の健全度(1)</t>
    <rPh sb="0" eb="2">
      <t>カコ</t>
    </rPh>
    <phoneticPr fontId="1"/>
  </si>
  <si>
    <t>経過年数(2)</t>
    <rPh sb="0" eb="2">
      <t>ケイカネンスウ2</t>
    </rPh>
    <phoneticPr fontId="1"/>
  </si>
  <si>
    <t>経過年数(3)</t>
    <rPh sb="0" eb="2">
      <t>ケイカネンスウ3</t>
    </rPh>
    <phoneticPr fontId="1"/>
  </si>
  <si>
    <t>過去の健全度(2)</t>
    <rPh sb="0" eb="2">
      <t>カコ3</t>
    </rPh>
    <phoneticPr fontId="1"/>
  </si>
  <si>
    <t>過去の健全度(3)</t>
    <rPh sb="0" eb="2">
      <t>カコ4</t>
    </rPh>
    <phoneticPr fontId="1"/>
  </si>
  <si>
    <t>経過年数(4)</t>
    <rPh sb="0" eb="2">
      <t>ケイカネンスウ4</t>
    </rPh>
    <phoneticPr fontId="1"/>
  </si>
  <si>
    <t>過去の健全度(4)</t>
    <rPh sb="0" eb="2">
      <t>カコ5</t>
    </rPh>
    <phoneticPr fontId="1"/>
  </si>
  <si>
    <t>経過年数(5)</t>
    <rPh sb="0" eb="2">
      <t>ケイカネンスウ5</t>
    </rPh>
    <phoneticPr fontId="1"/>
  </si>
  <si>
    <t>過去の健全度(5)</t>
    <rPh sb="0" eb="2">
      <t>カコ6</t>
    </rPh>
    <phoneticPr fontId="1"/>
  </si>
  <si>
    <t>x</t>
    <phoneticPr fontId="1"/>
  </si>
  <si>
    <t>x(1)</t>
    <phoneticPr fontId="1"/>
  </si>
  <si>
    <t>x(2)</t>
    <phoneticPr fontId="1"/>
  </si>
  <si>
    <t>x(3)</t>
  </si>
  <si>
    <t>x(4)</t>
  </si>
  <si>
    <t>x(5)</t>
  </si>
  <si>
    <t>供用開始年度</t>
    <rPh sb="0" eb="4">
      <t>キョウヨウカイシ</t>
    </rPh>
    <rPh sb="4" eb="6">
      <t>ネンド</t>
    </rPh>
    <phoneticPr fontId="1"/>
  </si>
  <si>
    <t>Σx2y</t>
    <phoneticPr fontId="1"/>
  </si>
  <si>
    <t>Σx2</t>
    <phoneticPr fontId="1"/>
  </si>
  <si>
    <t>Σx4</t>
    <phoneticPr fontId="1"/>
  </si>
  <si>
    <t>単一劣化曲線(直近)の係数a</t>
    <rPh sb="0" eb="2">
      <t>タンイツ</t>
    </rPh>
    <rPh sb="7" eb="9">
      <t>チョッキン</t>
    </rPh>
    <phoneticPr fontId="1"/>
  </si>
  <si>
    <t>S-4(単一/直近)</t>
    <rPh sb="4" eb="6">
      <t>タンイツ</t>
    </rPh>
    <rPh sb="7" eb="9">
      <t>チョッキン</t>
    </rPh>
    <phoneticPr fontId="1"/>
  </si>
  <si>
    <t>S-3(単一/直近)</t>
    <rPh sb="7" eb="9">
      <t>チョッキン</t>
    </rPh>
    <phoneticPr fontId="1"/>
  </si>
  <si>
    <t>S-2(単一/直近)</t>
    <rPh sb="7" eb="9">
      <t>チョッキン</t>
    </rPh>
    <phoneticPr fontId="1"/>
  </si>
  <si>
    <t>S-1(単一/直近)</t>
    <rPh sb="7" eb="9">
      <t>チョッキン</t>
    </rPh>
    <phoneticPr fontId="1"/>
  </si>
  <si>
    <t>F01D01</t>
  </si>
  <si>
    <t>複数の健全度</t>
    <rPh sb="0" eb="2">
      <t>フクスウ</t>
    </rPh>
    <rPh sb="3" eb="6">
      <t>ケンゼンド</t>
    </rPh>
    <phoneticPr fontId="1"/>
  </si>
  <si>
    <t>S-4(単一/複数)</t>
    <rPh sb="4" eb="6">
      <t>タンイツ</t>
    </rPh>
    <rPh sb="7" eb="9">
      <t>フクスウ</t>
    </rPh>
    <phoneticPr fontId="1"/>
  </si>
  <si>
    <t>S-3(単一/複数)</t>
    <phoneticPr fontId="1"/>
  </si>
  <si>
    <t>S-2(単一/複数)</t>
    <phoneticPr fontId="1"/>
  </si>
  <si>
    <t>S-1(単一/複数)</t>
    <phoneticPr fontId="1"/>
  </si>
  <si>
    <t>単一劣化曲線(複数)の係数a</t>
    <rPh sb="0" eb="2">
      <t>タンイツチョッキン2</t>
    </rPh>
    <rPh sb="7" eb="9">
      <t>フクスウ</t>
    </rPh>
    <phoneticPr fontId="1"/>
  </si>
  <si>
    <t>F01D02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</si>
</sst>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,##0.0000000000_ "/>
    <numFmt numFmtId="177" formatCode="000"/>
    <numFmt numFmtId="178" formatCode="&quot;S-&quot;0"/>
    <numFmt numFmtId="179" formatCode="&quot;(&quot;0&quot;)&quot;"/>
    <numFmt numFmtId="180" formatCode="&quot;(&quot;@&quot;)&quot;"/>
    <numFmt numFmtId="181" formatCode="#,##0_ "/>
  </numFmts>
  <fonts count="5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u/>
      <sz val="11"/>
      <color theme="10"/>
      <name val="Yu Gothic"/>
      <family val="2"/>
      <scheme val="minor"/>
    </font>
    <font>
      <sz val="11"/>
      <name val="Yu Gothic"/>
      <family val="2"/>
      <scheme val="minor"/>
    </font>
    <font>
      <sz val="11"/>
      <color theme="0" tint="-0.249977111117893"/>
      <name val="Yu Gothic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1">
    <xf numFmtId="0" fontId="0" fillId="0" borderId="0" xfId="0"/>
    <xf numFmtId="0" fontId="0" fillId="0" borderId="0" xfId="0" applyAlignment="1" applyProtection="1">
      <alignment horizontal="center"/>
      <protection locked="0"/>
    </xf>
    <xf numFmtId="176" fontId="0" fillId="0" borderId="0" xfId="0" applyNumberFormat="1" applyAlignment="1" applyProtection="1">
      <alignment horizontal="right"/>
      <protection locked="0"/>
    </xf>
    <xf numFmtId="0" fontId="0" fillId="0" borderId="0" xfId="0" applyProtection="1">
      <protection locked="0"/>
    </xf>
    <xf numFmtId="176" fontId="0" fillId="0" borderId="0" xfId="0" applyNumberFormat="1"/>
    <xf numFmtId="0" fontId="0" fillId="2" borderId="0" xfId="0" applyFill="1"/>
    <xf numFmtId="0" fontId="2" fillId="0" borderId="0" xfId="1" applyAlignment="1" applyProtection="1">
      <alignment horizontal="right"/>
    </xf>
    <xf numFmtId="0" fontId="0" fillId="0" borderId="0" xfId="0" applyAlignment="1">
      <alignment horizontal="center"/>
    </xf>
    <xf numFmtId="0" fontId="0" fillId="3" borderId="0" xfId="0" applyFill="1"/>
    <xf numFmtId="0" fontId="0" fillId="7" borderId="0" xfId="0" applyFill="1"/>
    <xf numFmtId="0" fontId="0" fillId="4" borderId="0" xfId="0" applyFill="1"/>
    <xf numFmtId="177" fontId="0" fillId="0" borderId="0" xfId="0" applyNumberFormat="1" applyAlignment="1">
      <alignment horizontal="center"/>
    </xf>
    <xf numFmtId="176" fontId="0" fillId="0" borderId="0" xfId="0" applyNumberFormat="1" applyAlignment="1">
      <alignment horizontal="right"/>
    </xf>
    <xf numFmtId="181" fontId="0" fillId="0" borderId="0" xfId="0" applyNumberFormat="1" applyAlignment="1">
      <alignment horizontal="right"/>
    </xf>
    <xf numFmtId="0" fontId="0" fillId="5" borderId="0" xfId="0" applyFill="1"/>
    <xf numFmtId="0" fontId="0" fillId="0" borderId="0" xfId="0" applyAlignment="1">
      <alignment vertical="center"/>
    </xf>
    <xf numFmtId="0" fontId="4" fillId="0" borderId="0" xfId="0" applyFont="1"/>
    <xf numFmtId="0" fontId="0" fillId="0" borderId="0" xfId="0" applyAlignment="1">
      <alignment horizontal="center" vertical="center"/>
    </xf>
    <xf numFmtId="178" fontId="0" fillId="6" borderId="1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left" vertical="center" shrinkToFit="1"/>
    </xf>
    <xf numFmtId="178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76" fontId="0" fillId="0" borderId="2" xfId="0" applyNumberFormat="1" applyBorder="1" applyAlignment="1">
      <alignment horizontal="right" vertical="center"/>
    </xf>
    <xf numFmtId="0" fontId="0" fillId="0" borderId="3" xfId="0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179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6" borderId="1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76"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 patternType="lightGray"/>
      </fill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76" formatCode="#,##0.0000000000_ "/>
    </dxf>
    <dxf>
      <numFmt numFmtId="176" formatCode="#,##0.0000000000_ "/>
    </dxf>
    <dxf>
      <numFmt numFmtId="176" formatCode="#,##0.0000000000_ "/>
    </dxf>
    <dxf>
      <numFmt numFmtId="0" formatCode="General"/>
    </dxf>
    <dxf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1" hidden="0"/>
    </dxf>
    <dxf>
      <numFmt numFmtId="176" formatCode="#,##0.0000000000_ 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1" hidden="0"/>
    </dxf>
    <dxf>
      <numFmt numFmtId="176" formatCode="#,##0.0000000000_ "/>
      <fill>
        <patternFill patternType="none">
          <fgColor indexed="64"/>
          <bgColor auto="1"/>
        </patternFill>
      </fill>
      <protection locked="1" hidden="0"/>
    </dxf>
    <dxf>
      <numFmt numFmtId="176" formatCode="#,##0.0000000000_ "/>
      <protection locked="1" hidden="0"/>
    </dxf>
    <dxf>
      <numFmt numFmtId="176" formatCode="#,##0.0000000000_ "/>
      <fill>
        <patternFill patternType="none">
          <fgColor indexed="64"/>
          <bgColor auto="1"/>
        </patternFill>
      </fill>
      <protection locked="1" hidden="0"/>
    </dxf>
    <dxf>
      <fill>
        <patternFill patternType="none">
          <fgColor indexed="64"/>
          <bgColor auto="1"/>
        </patternFill>
      </fill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protection locked="0" hidden="0"/>
    </dxf>
    <dxf>
      <fill>
        <patternFill patternType="none">
          <fgColor indexed="64"/>
          <bgColor auto="1"/>
        </patternFill>
      </fill>
      <protection locked="1" hidden="0"/>
    </dxf>
    <dxf>
      <fill>
        <patternFill patternType="none">
          <fgColor indexed="64"/>
          <bgColor auto="1"/>
        </patternFill>
      </fill>
      <protection locked="1" hidden="0"/>
    </dxf>
    <dxf>
      <numFmt numFmtId="181" formatCode="#,##0_ "/>
      <alignment horizontal="right" vertical="bottom" textRotation="0" wrapText="0" indent="0" justifyLastLine="0" shrinkToFit="0" readingOrder="0"/>
      <protection locked="1" hidden="0"/>
    </dxf>
    <dxf>
      <numFmt numFmtId="181" formatCode="#,##0_ "/>
      <alignment horizontal="right" vertical="bottom" textRotation="0" wrapText="0" indent="0" justifyLastLine="0" shrinkToFit="0" readingOrder="0"/>
      <protection locked="1" hidden="0"/>
    </dxf>
    <dxf>
      <numFmt numFmtId="181" formatCode="#,##0_ "/>
      <alignment horizontal="right" vertical="bottom" textRotation="0" wrapText="0" indent="0" justifyLastLine="0" shrinkToFit="0" readingOrder="0"/>
      <protection locked="1" hidden="0"/>
    </dxf>
    <dxf>
      <numFmt numFmtId="0" formatCode="General"/>
      <alignment horizontal="center" vertical="bottom" textRotation="0" wrapText="0" indent="0" justifyLastLine="0" shrinkToFit="0" readingOrder="0"/>
      <protection locked="1" hidden="0"/>
    </dxf>
    <dxf>
      <numFmt numFmtId="0" formatCode="General"/>
      <alignment horizontal="center" vertical="bottom" textRotation="0" wrapText="0" indent="0" justifyLastLine="0" shrinkToFit="0" readingOrder="0"/>
      <protection locked="1" hidden="0"/>
    </dxf>
    <dxf>
      <numFmt numFmtId="0" formatCode="General"/>
      <alignment horizontal="center" vertical="bottom" textRotation="0" wrapText="0" indent="0" justifyLastLine="0" shrinkToFit="0" readingOrder="0"/>
      <protection locked="1" hidden="0"/>
    </dxf>
    <dxf>
      <numFmt numFmtId="0" formatCode="General"/>
      <alignment horizontal="center" vertical="bottom" textRotation="0" wrapText="0" indent="0" justifyLastLine="0" shrinkToFit="0" readingOrder="0"/>
      <protection locked="1" hidden="0"/>
    </dxf>
    <dxf>
      <numFmt numFmtId="0" formatCode="General"/>
      <alignment horizontal="center" vertical="bottom" textRotation="0" wrapText="0" indent="0" justifyLastLine="0" shrinkToFit="0" readingOrder="0"/>
      <protection locked="1" hidden="0"/>
    </dxf>
    <dxf>
      <numFmt numFmtId="0" formatCode="General"/>
      <alignment horizontal="center" vertical="bottom" textRotation="0" wrapText="0" indent="0" justifyLastLine="0" shrinkToFit="0" readingOrder="0"/>
      <protection locked="1" hidden="0"/>
    </dxf>
    <dxf>
      <numFmt numFmtId="176" formatCode="#,##0.0000000000_ "/>
      <alignment horizontal="right" vertical="bottom" textRotation="0" wrapText="0" indent="0" justifyLastLine="0" shrinkToFit="0" readingOrder="0"/>
      <protection locked="1" hidden="0"/>
    </dxf>
    <dxf>
      <numFmt numFmtId="176" formatCode="#,##0.0000000000_ "/>
      <alignment horizontal="right" vertical="bottom" textRotation="0" wrapText="0" indent="0" justifyLastLine="0" shrinkToFit="0" readingOrder="0"/>
      <protection locked="1" hidden="0"/>
    </dxf>
    <dxf>
      <numFmt numFmtId="176" formatCode="#,##0.0000000000_ "/>
      <alignment horizontal="right" vertical="bottom" textRotation="0" wrapText="0" indent="0" justifyLastLine="0" shrinkToFit="0" readingOrder="0"/>
      <protection locked="0" hidden="0"/>
    </dxf>
    <dxf>
      <numFmt numFmtId="0" formatCode="General"/>
      <alignment horizontal="general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numFmt numFmtId="0" formatCode="General"/>
      <alignment horizontal="center" vertical="bottom" textRotation="0" wrapText="0" indent="0" justifyLastLine="0" shrinkToFit="0" readingOrder="0"/>
      <protection locked="0" hidden="0"/>
    </dxf>
    <dxf>
      <numFmt numFmtId="0" formatCode="General"/>
      <alignment horizontal="center" vertical="bottom" textRotation="0" wrapText="0" indent="0" justifyLastLine="0" shrinkToFit="0" readingOrder="0"/>
      <protection locked="0" hidden="0"/>
    </dxf>
    <dxf>
      <numFmt numFmtId="0" formatCode="General"/>
      <alignment horizontal="general" vertical="bottom" textRotation="0" wrapText="0" indent="0" justifyLastLine="0" shrinkToFit="0" readingOrder="0"/>
      <protection locked="0" hidden="0"/>
    </dxf>
    <dxf>
      <numFmt numFmtId="177" formatCode="000"/>
      <alignment horizontal="center" vertical="bottom" textRotation="0" wrapText="0" indent="0" justifyLastLine="0" shrinkToFit="0" readingOrder="0"/>
      <protection locked="1" hidden="0"/>
    </dxf>
    <dxf>
      <numFmt numFmtId="182" formatCode="00"/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rgb="FFFF0000"/>
        </patternFill>
      </fill>
      <protection locked="1" hidden="0"/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_出力[グラフタイトル]</c:f>
          <c:strCache>
            <c:ptCount val="1"/>
            <c:pt idx="0">
              <c:v>F01D04 の性能低下予測</c:v>
            </c:pt>
          </c:strCache>
        </c:strRef>
      </c:tx>
      <c:layout>
        <c:manualLayout>
          <c:xMode val="edge"/>
          <c:yMode val="edge"/>
          <c:x val="0.3725496433716449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10868958397147101"/>
          <c:y val="8.7464824838101127E-2"/>
          <c:w val="0.85736550759681474"/>
          <c:h val="0.73942371527126038"/>
        </c:manualLayout>
      </c:layout>
      <c:scatterChart>
        <c:scatterStyle val="lineMarker"/>
        <c:varyColors val="0"/>
        <c:ser>
          <c:idx val="0"/>
          <c:order val="0"/>
          <c:tx>
            <c:strRef>
              <c:f>計算!$B$1</c:f>
              <c:strCache>
                <c:ptCount val="1"/>
                <c:pt idx="0">
                  <c:v>単一劣化曲線(直近)</c:v>
                </c:pt>
              </c:strCache>
            </c:strRef>
          </c:tx>
          <c:spPr>
            <a:ln w="381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計算!$A$2:$A$201</c:f>
              <c:numCache>
                <c:formatCode>General</c:formatCode>
                <c:ptCount val="20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</c:numCache>
            </c:numRef>
          </c:xVal>
          <c:yVal>
            <c:numRef>
              <c:f>計算!$B$2:$B$201</c:f>
              <c:numCache>
                <c:formatCode>#,##0.0000000000_ </c:formatCode>
                <c:ptCount val="200"/>
                <c:pt idx="0">
                  <c:v>5</c:v>
                </c:pt>
                <c:pt idx="1">
                  <c:v>4.9991836734693882</c:v>
                </c:pt>
                <c:pt idx="2">
                  <c:v>4.996734693877551</c:v>
                </c:pt>
                <c:pt idx="3">
                  <c:v>4.9926530612244902</c:v>
                </c:pt>
                <c:pt idx="4">
                  <c:v>4.9869387755102039</c:v>
                </c:pt>
                <c:pt idx="5">
                  <c:v>4.9795918367346941</c:v>
                </c:pt>
                <c:pt idx="6">
                  <c:v>4.9706122448979588</c:v>
                </c:pt>
                <c:pt idx="7">
                  <c:v>4.96</c:v>
                </c:pt>
                <c:pt idx="8">
                  <c:v>4.9477551020408166</c:v>
                </c:pt>
                <c:pt idx="9">
                  <c:v>4.9338775510204078</c:v>
                </c:pt>
                <c:pt idx="10">
                  <c:v>4.9183673469387754</c:v>
                </c:pt>
                <c:pt idx="11">
                  <c:v>4.9012244897959185</c:v>
                </c:pt>
                <c:pt idx="12">
                  <c:v>4.8824489795918371</c:v>
                </c:pt>
                <c:pt idx="13">
                  <c:v>4.8620408163265303</c:v>
                </c:pt>
                <c:pt idx="14">
                  <c:v>4.84</c:v>
                </c:pt>
                <c:pt idx="15">
                  <c:v>4.8163265306122449</c:v>
                </c:pt>
                <c:pt idx="16">
                  <c:v>4.7910204081632655</c:v>
                </c:pt>
                <c:pt idx="17">
                  <c:v>4.7640816326530615</c:v>
                </c:pt>
                <c:pt idx="18">
                  <c:v>4.735510204081633</c:v>
                </c:pt>
                <c:pt idx="19">
                  <c:v>4.7053061224489792</c:v>
                </c:pt>
                <c:pt idx="20">
                  <c:v>4.6734693877551017</c:v>
                </c:pt>
                <c:pt idx="21">
                  <c:v>4.6399999999999997</c:v>
                </c:pt>
                <c:pt idx="22">
                  <c:v>4.6048979591836732</c:v>
                </c:pt>
                <c:pt idx="23">
                  <c:v>4.5681632653061222</c:v>
                </c:pt>
                <c:pt idx="24">
                  <c:v>4.5297959183673466</c:v>
                </c:pt>
                <c:pt idx="25">
                  <c:v>4.4897959183673466</c:v>
                </c:pt>
                <c:pt idx="26">
                  <c:v>4.448163265306122</c:v>
                </c:pt>
                <c:pt idx="27">
                  <c:v>4.404897959183673</c:v>
                </c:pt>
                <c:pt idx="28">
                  <c:v>4.3600000000000003</c:v>
                </c:pt>
                <c:pt idx="29">
                  <c:v>4.3134693877551022</c:v>
                </c:pt>
                <c:pt idx="30">
                  <c:v>4.2653061224489797</c:v>
                </c:pt>
                <c:pt idx="31">
                  <c:v>4.2155102040816326</c:v>
                </c:pt>
                <c:pt idx="32">
                  <c:v>4.164081632653061</c:v>
                </c:pt>
                <c:pt idx="33">
                  <c:v>4.1110204081632649</c:v>
                </c:pt>
                <c:pt idx="34">
                  <c:v>4.0563265306122451</c:v>
                </c:pt>
                <c:pt idx="35">
                  <c:v>4</c:v>
                </c:pt>
                <c:pt idx="36">
                  <c:v>3.9420408163265304</c:v>
                </c:pt>
                <c:pt idx="37">
                  <c:v>3.8824489795918367</c:v>
                </c:pt>
                <c:pt idx="38">
                  <c:v>3.8212244897959184</c:v>
                </c:pt>
                <c:pt idx="39">
                  <c:v>3.7583673469387753</c:v>
                </c:pt>
                <c:pt idx="40">
                  <c:v>3.693877551020408</c:v>
                </c:pt>
                <c:pt idx="41">
                  <c:v>3.6277551020408163</c:v>
                </c:pt>
                <c:pt idx="42">
                  <c:v>3.56</c:v>
                </c:pt>
                <c:pt idx="43">
                  <c:v>3.4906122448979593</c:v>
                </c:pt>
                <c:pt idx="44">
                  <c:v>3.4195918367346936</c:v>
                </c:pt>
                <c:pt idx="45">
                  <c:v>3.3469387755102042</c:v>
                </c:pt>
                <c:pt idx="46">
                  <c:v>3.2726530612244895</c:v>
                </c:pt>
                <c:pt idx="47">
                  <c:v>3.1967346938775512</c:v>
                </c:pt>
                <c:pt idx="48">
                  <c:v>3.1191836734693874</c:v>
                </c:pt>
                <c:pt idx="49">
                  <c:v>3.04</c:v>
                </c:pt>
                <c:pt idx="50">
                  <c:v>2.9591836734693877</c:v>
                </c:pt>
                <c:pt idx="51">
                  <c:v>2.8767346938775509</c:v>
                </c:pt>
                <c:pt idx="52">
                  <c:v>2.7926530612244895</c:v>
                </c:pt>
                <c:pt idx="53">
                  <c:v>2.7069387755102041</c:v>
                </c:pt>
                <c:pt idx="54">
                  <c:v>2.6195918367346938</c:v>
                </c:pt>
                <c:pt idx="55">
                  <c:v>2.5306122448979589</c:v>
                </c:pt>
                <c:pt idx="56">
                  <c:v>2.44</c:v>
                </c:pt>
                <c:pt idx="57">
                  <c:v>2.3477551020408161</c:v>
                </c:pt>
                <c:pt idx="58">
                  <c:v>2.2538775510204081</c:v>
                </c:pt>
                <c:pt idx="59">
                  <c:v>2.1583673469387752</c:v>
                </c:pt>
                <c:pt idx="60">
                  <c:v>2.0612244897959182</c:v>
                </c:pt>
                <c:pt idx="61">
                  <c:v>1.9624489795918367</c:v>
                </c:pt>
                <c:pt idx="62">
                  <c:v>1.8620408163265303</c:v>
                </c:pt>
                <c:pt idx="63">
                  <c:v>1.7599999999999998</c:v>
                </c:pt>
                <c:pt idx="64">
                  <c:v>1.6563265306122448</c:v>
                </c:pt>
                <c:pt idx="65">
                  <c:v>1.5510204081632653</c:v>
                </c:pt>
                <c:pt idx="66">
                  <c:v>1.4440816326530612</c:v>
                </c:pt>
                <c:pt idx="67">
                  <c:v>1.3355102040816327</c:v>
                </c:pt>
                <c:pt idx="68">
                  <c:v>1.2253061224489796</c:v>
                </c:pt>
                <c:pt idx="69">
                  <c:v>1.1134693877551021</c:v>
                </c:pt>
                <c:pt idx="70">
                  <c:v>1</c:v>
                </c:pt>
                <c:pt idx="71">
                  <c:v>0.88489795918367342</c:v>
                </c:pt>
                <c:pt idx="72">
                  <c:v>0.76816326530612233</c:v>
                </c:pt>
                <c:pt idx="73">
                  <c:v>0.64979591836734674</c:v>
                </c:pt>
                <c:pt idx="74">
                  <c:v>0.52979591836734663</c:v>
                </c:pt>
                <c:pt idx="75">
                  <c:v>0.40816326530612201</c:v>
                </c:pt>
                <c:pt idx="76">
                  <c:v>0.28489795918367289</c:v>
                </c:pt>
                <c:pt idx="77">
                  <c:v>0.16000000000000014</c:v>
                </c:pt>
                <c:pt idx="78">
                  <c:v>3.3469387755101998E-2</c:v>
                </c:pt>
                <c:pt idx="79">
                  <c:v>-9.4693877551020655E-2</c:v>
                </c:pt>
                <c:pt idx="80">
                  <c:v>-0.22448979591836782</c:v>
                </c:pt>
                <c:pt idx="81">
                  <c:v>-0.3559183673469386</c:v>
                </c:pt>
                <c:pt idx="82">
                  <c:v>-0.48897959183673478</c:v>
                </c:pt>
                <c:pt idx="83">
                  <c:v>-0.62367346938775547</c:v>
                </c:pt>
                <c:pt idx="84">
                  <c:v>-0.75999999999999979</c:v>
                </c:pt>
                <c:pt idx="85">
                  <c:v>-0.8979591836734695</c:v>
                </c:pt>
                <c:pt idx="86">
                  <c:v>-1.0375510204081637</c:v>
                </c:pt>
                <c:pt idx="87">
                  <c:v>-1.1787755102040816</c:v>
                </c:pt>
                <c:pt idx="88">
                  <c:v>-1.3216326530612248</c:v>
                </c:pt>
                <c:pt idx="89">
                  <c:v>-1.4661224489795917</c:v>
                </c:pt>
                <c:pt idx="90">
                  <c:v>-1.6122448979591839</c:v>
                </c:pt>
                <c:pt idx="91">
                  <c:v>-1.7600000000000007</c:v>
                </c:pt>
                <c:pt idx="92">
                  <c:v>-1.9093877551020411</c:v>
                </c:pt>
                <c:pt idx="93">
                  <c:v>-2.060408163265306</c:v>
                </c:pt>
                <c:pt idx="94">
                  <c:v>-2.2130612244897963</c:v>
                </c:pt>
                <c:pt idx="95">
                  <c:v>-2.3673469387755102</c:v>
                </c:pt>
                <c:pt idx="96">
                  <c:v>-2.5232653061224495</c:v>
                </c:pt>
                <c:pt idx="97">
                  <c:v>-2.6808163265306124</c:v>
                </c:pt>
                <c:pt idx="98">
                  <c:v>-2.84</c:v>
                </c:pt>
                <c:pt idx="99">
                  <c:v>-3.0008163265306127</c:v>
                </c:pt>
                <c:pt idx="100">
                  <c:v>-3.1632653061224492</c:v>
                </c:pt>
                <c:pt idx="101">
                  <c:v>-3.327346938775511</c:v>
                </c:pt>
                <c:pt idx="102">
                  <c:v>-3.4930612244897965</c:v>
                </c:pt>
                <c:pt idx="103">
                  <c:v>-3.6604081632653056</c:v>
                </c:pt>
                <c:pt idx="104">
                  <c:v>-3.8293877551020419</c:v>
                </c:pt>
                <c:pt idx="105">
                  <c:v>-4</c:v>
                </c:pt>
                <c:pt idx="106">
                  <c:v>-4.1722448979591835</c:v>
                </c:pt>
                <c:pt idx="107">
                  <c:v>-4.3461224489795924</c:v>
                </c:pt>
                <c:pt idx="108">
                  <c:v>-4.521632653061225</c:v>
                </c:pt>
                <c:pt idx="109">
                  <c:v>-4.6987755102040811</c:v>
                </c:pt>
                <c:pt idx="110">
                  <c:v>-4.8775510204081645</c:v>
                </c:pt>
                <c:pt idx="111">
                  <c:v>-5.0579591836734696</c:v>
                </c:pt>
                <c:pt idx="112">
                  <c:v>-5.24</c:v>
                </c:pt>
                <c:pt idx="113">
                  <c:v>-5.4236734693877562</c:v>
                </c:pt>
                <c:pt idx="114">
                  <c:v>-5.6089795918367358</c:v>
                </c:pt>
                <c:pt idx="115">
                  <c:v>-5.795918367346939</c:v>
                </c:pt>
                <c:pt idx="116">
                  <c:v>-5.9844897959183676</c:v>
                </c:pt>
                <c:pt idx="117">
                  <c:v>-6.1746938775510216</c:v>
                </c:pt>
                <c:pt idx="118">
                  <c:v>-6.3665306122448992</c:v>
                </c:pt>
                <c:pt idx="119">
                  <c:v>-6.5600000000000005</c:v>
                </c:pt>
                <c:pt idx="120">
                  <c:v>-6.7551020408163271</c:v>
                </c:pt>
                <c:pt idx="121">
                  <c:v>-6.9518367346938774</c:v>
                </c:pt>
                <c:pt idx="122">
                  <c:v>-7.1502040816326531</c:v>
                </c:pt>
                <c:pt idx="123">
                  <c:v>-7.3502040816326542</c:v>
                </c:pt>
                <c:pt idx="124">
                  <c:v>-7.5518367346938788</c:v>
                </c:pt>
                <c:pt idx="125">
                  <c:v>-7.7551020408163271</c:v>
                </c:pt>
                <c:pt idx="126">
                  <c:v>-7.9600000000000009</c:v>
                </c:pt>
                <c:pt idx="127">
                  <c:v>-8.1665306122448982</c:v>
                </c:pt>
                <c:pt idx="128">
                  <c:v>-8.3746938775510209</c:v>
                </c:pt>
                <c:pt idx="129">
                  <c:v>-8.5844897959183672</c:v>
                </c:pt>
                <c:pt idx="130">
                  <c:v>-8.795918367346939</c:v>
                </c:pt>
                <c:pt idx="131">
                  <c:v>-9.0089795918367344</c:v>
                </c:pt>
                <c:pt idx="132">
                  <c:v>-9.2236734693877551</c:v>
                </c:pt>
                <c:pt idx="133">
                  <c:v>-9.4400000000000013</c:v>
                </c:pt>
                <c:pt idx="134">
                  <c:v>-9.6579591836734693</c:v>
                </c:pt>
                <c:pt idx="135">
                  <c:v>-9.8775510204081645</c:v>
                </c:pt>
                <c:pt idx="136">
                  <c:v>-10.098775510204081</c:v>
                </c:pt>
                <c:pt idx="137">
                  <c:v>-10.321632653061226</c:v>
                </c:pt>
                <c:pt idx="138">
                  <c:v>-10.546122448979592</c:v>
                </c:pt>
                <c:pt idx="139">
                  <c:v>-10.772244897959185</c:v>
                </c:pt>
                <c:pt idx="140">
                  <c:v>-11</c:v>
                </c:pt>
                <c:pt idx="141">
                  <c:v>-11.229387755102042</c:v>
                </c:pt>
                <c:pt idx="142">
                  <c:v>-11.460408163265306</c:v>
                </c:pt>
                <c:pt idx="143">
                  <c:v>-11.693061224489796</c:v>
                </c:pt>
                <c:pt idx="144">
                  <c:v>-11.927346938775511</c:v>
                </c:pt>
                <c:pt idx="145">
                  <c:v>-12.163265306122451</c:v>
                </c:pt>
                <c:pt idx="146">
                  <c:v>-12.400816326530613</c:v>
                </c:pt>
                <c:pt idx="147">
                  <c:v>-12.64</c:v>
                </c:pt>
                <c:pt idx="148">
                  <c:v>-12.880816326530613</c:v>
                </c:pt>
                <c:pt idx="149">
                  <c:v>-13.123265306122448</c:v>
                </c:pt>
                <c:pt idx="150">
                  <c:v>-13.367346938775512</c:v>
                </c:pt>
                <c:pt idx="151">
                  <c:v>-13.613061224489797</c:v>
                </c:pt>
                <c:pt idx="152">
                  <c:v>-13.860408163265308</c:v>
                </c:pt>
                <c:pt idx="153">
                  <c:v>-14.109387755102041</c:v>
                </c:pt>
                <c:pt idx="154">
                  <c:v>-14.36</c:v>
                </c:pt>
                <c:pt idx="155">
                  <c:v>-14.612244897959183</c:v>
                </c:pt>
                <c:pt idx="156">
                  <c:v>-14.866122448979592</c:v>
                </c:pt>
                <c:pt idx="157">
                  <c:v>-15.121632653061226</c:v>
                </c:pt>
                <c:pt idx="158">
                  <c:v>-15.378775510204083</c:v>
                </c:pt>
                <c:pt idx="159">
                  <c:v>-15.637551020408164</c:v>
                </c:pt>
                <c:pt idx="160">
                  <c:v>-15.897959183673471</c:v>
                </c:pt>
                <c:pt idx="161">
                  <c:v>-16.16</c:v>
                </c:pt>
                <c:pt idx="162">
                  <c:v>-16.423673469387754</c:v>
                </c:pt>
                <c:pt idx="163">
                  <c:v>-16.688979591836734</c:v>
                </c:pt>
                <c:pt idx="164">
                  <c:v>-16.955918367346939</c:v>
                </c:pt>
                <c:pt idx="165">
                  <c:v>-17.22448979591837</c:v>
                </c:pt>
                <c:pt idx="166">
                  <c:v>-17.494693877551022</c:v>
                </c:pt>
                <c:pt idx="167">
                  <c:v>-17.7665306122449</c:v>
                </c:pt>
                <c:pt idx="168">
                  <c:v>-18.04</c:v>
                </c:pt>
                <c:pt idx="169">
                  <c:v>-18.315102040816328</c:v>
                </c:pt>
                <c:pt idx="170">
                  <c:v>-18.591836734693878</c:v>
                </c:pt>
                <c:pt idx="171">
                  <c:v>-18.870204081632654</c:v>
                </c:pt>
                <c:pt idx="172">
                  <c:v>-19.150204081632655</c:v>
                </c:pt>
                <c:pt idx="173">
                  <c:v>-19.431836734693878</c:v>
                </c:pt>
                <c:pt idx="174">
                  <c:v>-19.715102040816326</c:v>
                </c:pt>
                <c:pt idx="175">
                  <c:v>-20</c:v>
                </c:pt>
                <c:pt idx="176">
                  <c:v>-20.286530612244899</c:v>
                </c:pt>
                <c:pt idx="177">
                  <c:v>-20.57469387755102</c:v>
                </c:pt>
                <c:pt idx="178">
                  <c:v>-20.864489795918367</c:v>
                </c:pt>
                <c:pt idx="179">
                  <c:v>-21.155918367346938</c:v>
                </c:pt>
                <c:pt idx="180">
                  <c:v>-21.448979591836736</c:v>
                </c:pt>
                <c:pt idx="181">
                  <c:v>-21.743673469387755</c:v>
                </c:pt>
                <c:pt idx="182">
                  <c:v>-22.040000000000003</c:v>
                </c:pt>
                <c:pt idx="183">
                  <c:v>-22.337959183673469</c:v>
                </c:pt>
                <c:pt idx="184">
                  <c:v>-22.637551020408164</c:v>
                </c:pt>
                <c:pt idx="185">
                  <c:v>-22.938775510204081</c:v>
                </c:pt>
                <c:pt idx="186">
                  <c:v>-23.241632653061224</c:v>
                </c:pt>
                <c:pt idx="187">
                  <c:v>-23.546122448979592</c:v>
                </c:pt>
                <c:pt idx="188">
                  <c:v>-23.852244897959185</c:v>
                </c:pt>
                <c:pt idx="189">
                  <c:v>-24.16</c:v>
                </c:pt>
                <c:pt idx="190">
                  <c:v>-24.469387755102041</c:v>
                </c:pt>
                <c:pt idx="191">
                  <c:v>-24.780408163265307</c:v>
                </c:pt>
                <c:pt idx="192">
                  <c:v>-25.093061224489798</c:v>
                </c:pt>
                <c:pt idx="193">
                  <c:v>-25.407346938775511</c:v>
                </c:pt>
                <c:pt idx="194">
                  <c:v>-25.72326530612245</c:v>
                </c:pt>
                <c:pt idx="195">
                  <c:v>-26.040816326530614</c:v>
                </c:pt>
                <c:pt idx="196">
                  <c:v>-26.36</c:v>
                </c:pt>
                <c:pt idx="197">
                  <c:v>-26.680816326530614</c:v>
                </c:pt>
                <c:pt idx="198">
                  <c:v>-27.003265306122451</c:v>
                </c:pt>
                <c:pt idx="199">
                  <c:v>-27.327346938775513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A4D-4D54-853B-646B3B627E96}"/>
            </c:ext>
          </c:extLst>
        </c:ser>
        <c:ser>
          <c:idx val="2"/>
          <c:order val="1"/>
          <c:tx>
            <c:strRef>
              <c:f>計算!$C$1</c:f>
              <c:strCache>
                <c:ptCount val="1"/>
                <c:pt idx="0">
                  <c:v>単一劣化曲線(複数)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計算!$A$2:$A$201</c:f>
              <c:numCache>
                <c:formatCode>General</c:formatCode>
                <c:ptCount val="20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</c:numCache>
            </c:numRef>
          </c:xVal>
          <c:yVal>
            <c:numRef>
              <c:f>計算!$C$2:$C$201</c:f>
              <c:numCache>
                <c:formatCode>#,##0.0000000000_ </c:formatCode>
                <c:ptCount val="200"/>
                <c:pt idx="0">
                  <c:v>5</c:v>
                </c:pt>
                <c:pt idx="1">
                  <c:v>4.999065646395489</c:v>
                </c:pt>
                <c:pt idx="2">
                  <c:v>4.9962625855819569</c:v>
                </c:pt>
                <c:pt idx="3">
                  <c:v>4.9915908175594037</c:v>
                </c:pt>
                <c:pt idx="4">
                  <c:v>4.9850503423278294</c:v>
                </c:pt>
                <c:pt idx="5">
                  <c:v>4.9766411598872331</c:v>
                </c:pt>
                <c:pt idx="6">
                  <c:v>4.9663632702376157</c:v>
                </c:pt>
                <c:pt idx="7">
                  <c:v>4.9542166733789772</c:v>
                </c:pt>
                <c:pt idx="8">
                  <c:v>4.9402013693113167</c:v>
                </c:pt>
                <c:pt idx="9">
                  <c:v>4.9243173580346351</c:v>
                </c:pt>
                <c:pt idx="10">
                  <c:v>4.9065646395489324</c:v>
                </c:pt>
                <c:pt idx="11">
                  <c:v>4.8869432138542086</c:v>
                </c:pt>
                <c:pt idx="12">
                  <c:v>4.8654530809504628</c:v>
                </c:pt>
                <c:pt idx="13">
                  <c:v>4.8420942408376959</c:v>
                </c:pt>
                <c:pt idx="14">
                  <c:v>4.8168666935159079</c:v>
                </c:pt>
                <c:pt idx="15">
                  <c:v>4.7897704389850988</c:v>
                </c:pt>
                <c:pt idx="16">
                  <c:v>4.7608054772452677</c:v>
                </c:pt>
                <c:pt idx="17">
                  <c:v>4.7299718082964155</c:v>
                </c:pt>
                <c:pt idx="18">
                  <c:v>4.6972694321385422</c:v>
                </c:pt>
                <c:pt idx="19">
                  <c:v>4.6626983487716469</c:v>
                </c:pt>
                <c:pt idx="20">
                  <c:v>4.6262585581957314</c:v>
                </c:pt>
                <c:pt idx="21">
                  <c:v>4.587950060410793</c:v>
                </c:pt>
                <c:pt idx="22">
                  <c:v>4.5477728554168344</c:v>
                </c:pt>
                <c:pt idx="23">
                  <c:v>4.5057269432138538</c:v>
                </c:pt>
                <c:pt idx="24">
                  <c:v>4.461812323801853</c:v>
                </c:pt>
                <c:pt idx="25">
                  <c:v>4.4160289971808293</c:v>
                </c:pt>
                <c:pt idx="26">
                  <c:v>4.3683769633507854</c:v>
                </c:pt>
                <c:pt idx="27">
                  <c:v>4.3188562223117195</c:v>
                </c:pt>
                <c:pt idx="28">
                  <c:v>4.2674667740636325</c:v>
                </c:pt>
                <c:pt idx="29">
                  <c:v>4.2142086186065244</c:v>
                </c:pt>
                <c:pt idx="30">
                  <c:v>4.1590817559403943</c:v>
                </c:pt>
                <c:pt idx="31">
                  <c:v>4.102086186065244</c:v>
                </c:pt>
                <c:pt idx="32">
                  <c:v>4.0432219089810708</c:v>
                </c:pt>
                <c:pt idx="33">
                  <c:v>3.9824889246878774</c:v>
                </c:pt>
                <c:pt idx="34">
                  <c:v>3.9198872331856625</c:v>
                </c:pt>
                <c:pt idx="35">
                  <c:v>3.855416834474426</c:v>
                </c:pt>
                <c:pt idx="36">
                  <c:v>3.7890777285541684</c:v>
                </c:pt>
                <c:pt idx="37">
                  <c:v>3.7208699154248892</c:v>
                </c:pt>
                <c:pt idx="38">
                  <c:v>3.6507933950865885</c:v>
                </c:pt>
                <c:pt idx="39">
                  <c:v>3.5788481675392667</c:v>
                </c:pt>
                <c:pt idx="40">
                  <c:v>3.5050342327829238</c:v>
                </c:pt>
                <c:pt idx="41">
                  <c:v>3.4293515908175594</c:v>
                </c:pt>
                <c:pt idx="42">
                  <c:v>3.3518002416431738</c:v>
                </c:pt>
                <c:pt idx="43">
                  <c:v>3.2723801852597663</c:v>
                </c:pt>
                <c:pt idx="44">
                  <c:v>3.1910914216673376</c:v>
                </c:pt>
                <c:pt idx="45">
                  <c:v>3.1079339508658883</c:v>
                </c:pt>
                <c:pt idx="46">
                  <c:v>3.022907772855417</c:v>
                </c:pt>
                <c:pt idx="47">
                  <c:v>2.9360128876359242</c:v>
                </c:pt>
                <c:pt idx="48">
                  <c:v>2.8472492952074102</c:v>
                </c:pt>
                <c:pt idx="49">
                  <c:v>2.7566169955698752</c:v>
                </c:pt>
                <c:pt idx="50">
                  <c:v>2.6641159887233186</c:v>
                </c:pt>
                <c:pt idx="51">
                  <c:v>2.5697462746677404</c:v>
                </c:pt>
                <c:pt idx="52">
                  <c:v>2.4735078534031412</c:v>
                </c:pt>
                <c:pt idx="53">
                  <c:v>2.3754007249295208</c:v>
                </c:pt>
                <c:pt idx="54">
                  <c:v>2.2754248892468789</c:v>
                </c:pt>
                <c:pt idx="55">
                  <c:v>2.1735803463552155</c:v>
                </c:pt>
                <c:pt idx="56">
                  <c:v>2.0698670962545309</c:v>
                </c:pt>
                <c:pt idx="57">
                  <c:v>1.9642851389448248</c:v>
                </c:pt>
                <c:pt idx="58">
                  <c:v>1.8568344744260972</c:v>
                </c:pt>
                <c:pt idx="59">
                  <c:v>1.7475151026983489</c:v>
                </c:pt>
                <c:pt idx="60">
                  <c:v>1.6363270237615786</c:v>
                </c:pt>
                <c:pt idx="61">
                  <c:v>1.5232702376157872</c:v>
                </c:pt>
                <c:pt idx="62">
                  <c:v>1.4083447442609747</c:v>
                </c:pt>
                <c:pt idx="63">
                  <c:v>1.2915505436971406</c:v>
                </c:pt>
                <c:pt idx="64">
                  <c:v>1.172887635924285</c:v>
                </c:pt>
                <c:pt idx="65">
                  <c:v>1.0523560209424083</c:v>
                </c:pt>
                <c:pt idx="66">
                  <c:v>0.92995569875151052</c:v>
                </c:pt>
                <c:pt idx="67">
                  <c:v>0.80568666935159072</c:v>
                </c:pt>
                <c:pt idx="68">
                  <c:v>0.67954893274264982</c:v>
                </c:pt>
                <c:pt idx="69">
                  <c:v>0.55154248892468782</c:v>
                </c:pt>
                <c:pt idx="70">
                  <c:v>0.42166733789770383</c:v>
                </c:pt>
                <c:pt idx="71">
                  <c:v>0.28992347966169962</c:v>
                </c:pt>
                <c:pt idx="72">
                  <c:v>0.15631091421667342</c:v>
                </c:pt>
                <c:pt idx="73">
                  <c:v>2.0829641562626122E-2</c:v>
                </c:pt>
                <c:pt idx="74">
                  <c:v>-0.11652033830044317</c:v>
                </c:pt>
                <c:pt idx="75">
                  <c:v>-0.25573902537253357</c:v>
                </c:pt>
                <c:pt idx="76">
                  <c:v>-0.39682641965364507</c:v>
                </c:pt>
                <c:pt idx="77">
                  <c:v>-0.53978252114377767</c:v>
                </c:pt>
                <c:pt idx="78">
                  <c:v>-0.68460732984293227</c:v>
                </c:pt>
                <c:pt idx="79">
                  <c:v>-0.83130084575110796</c:v>
                </c:pt>
                <c:pt idx="80">
                  <c:v>-0.97986306886830477</c:v>
                </c:pt>
                <c:pt idx="81">
                  <c:v>-1.1302939991945227</c:v>
                </c:pt>
                <c:pt idx="82">
                  <c:v>-1.2825936367297626</c:v>
                </c:pt>
                <c:pt idx="83">
                  <c:v>-1.4367619814740236</c:v>
                </c:pt>
                <c:pt idx="84">
                  <c:v>-1.5927990334273057</c:v>
                </c:pt>
                <c:pt idx="85">
                  <c:v>-1.7507047925896098</c:v>
                </c:pt>
                <c:pt idx="86">
                  <c:v>-1.910479258960935</c:v>
                </c:pt>
                <c:pt idx="87">
                  <c:v>-2.0721224325412813</c:v>
                </c:pt>
                <c:pt idx="88">
                  <c:v>-2.2356343133306487</c:v>
                </c:pt>
                <c:pt idx="89">
                  <c:v>-2.4010149013290381</c:v>
                </c:pt>
                <c:pt idx="90">
                  <c:v>-2.5682641965364477</c:v>
                </c:pt>
                <c:pt idx="91">
                  <c:v>-2.7373821989528802</c:v>
                </c:pt>
                <c:pt idx="92">
                  <c:v>-2.9083689085783329</c:v>
                </c:pt>
                <c:pt idx="93">
                  <c:v>-3.0812243254128067</c:v>
                </c:pt>
                <c:pt idx="94">
                  <c:v>-3.2559484494563034</c:v>
                </c:pt>
                <c:pt idx="95">
                  <c:v>-3.4325412807088203</c:v>
                </c:pt>
                <c:pt idx="96">
                  <c:v>-3.6110028191703591</c:v>
                </c:pt>
                <c:pt idx="97">
                  <c:v>-3.7913330648409183</c:v>
                </c:pt>
                <c:pt idx="98">
                  <c:v>-3.9735320177204994</c:v>
                </c:pt>
                <c:pt idx="99">
                  <c:v>-4.1575996778091024</c:v>
                </c:pt>
                <c:pt idx="100">
                  <c:v>-4.3435360451067258</c:v>
                </c:pt>
                <c:pt idx="101">
                  <c:v>-4.531341119613371</c:v>
                </c:pt>
                <c:pt idx="102">
                  <c:v>-4.7210149013290383</c:v>
                </c:pt>
                <c:pt idx="103">
                  <c:v>-4.9125573902537258</c:v>
                </c:pt>
                <c:pt idx="104">
                  <c:v>-5.1059685863874353</c:v>
                </c:pt>
                <c:pt idx="105">
                  <c:v>-5.301248489730165</c:v>
                </c:pt>
                <c:pt idx="106">
                  <c:v>-5.4983971002819167</c:v>
                </c:pt>
                <c:pt idx="107">
                  <c:v>-5.6974144180426904</c:v>
                </c:pt>
                <c:pt idx="108">
                  <c:v>-5.8983004430124844</c:v>
                </c:pt>
                <c:pt idx="109">
                  <c:v>-6.101055175191302</c:v>
                </c:pt>
                <c:pt idx="110">
                  <c:v>-6.3056786145791381</c:v>
                </c:pt>
                <c:pt idx="111">
                  <c:v>-6.5121707611759962</c:v>
                </c:pt>
                <c:pt idx="112">
                  <c:v>-6.7205316149818763</c:v>
                </c:pt>
                <c:pt idx="113">
                  <c:v>-6.9307611759967784</c:v>
                </c:pt>
                <c:pt idx="114">
                  <c:v>-7.1428594442207007</c:v>
                </c:pt>
                <c:pt idx="115">
                  <c:v>-7.356826419653645</c:v>
                </c:pt>
                <c:pt idx="116">
                  <c:v>-7.5726621022956113</c:v>
                </c:pt>
                <c:pt idx="117">
                  <c:v>-7.7903664921465978</c:v>
                </c:pt>
                <c:pt idx="118">
                  <c:v>-8.0099395892066045</c:v>
                </c:pt>
                <c:pt idx="119">
                  <c:v>-8.231381393475635</c:v>
                </c:pt>
                <c:pt idx="120">
                  <c:v>-8.4546919049536857</c:v>
                </c:pt>
                <c:pt idx="121">
                  <c:v>-8.6798711236407584</c:v>
                </c:pt>
                <c:pt idx="122">
                  <c:v>-8.9069190495368513</c:v>
                </c:pt>
                <c:pt idx="123">
                  <c:v>-9.1358356826419662</c:v>
                </c:pt>
                <c:pt idx="124">
                  <c:v>-9.3666210229561013</c:v>
                </c:pt>
                <c:pt idx="125">
                  <c:v>-9.5992750704792602</c:v>
                </c:pt>
                <c:pt idx="126">
                  <c:v>-9.8337978252114375</c:v>
                </c:pt>
                <c:pt idx="127">
                  <c:v>-10.070189287152639</c:v>
                </c:pt>
                <c:pt idx="128">
                  <c:v>-10.30844945630286</c:v>
                </c:pt>
                <c:pt idx="129">
                  <c:v>-10.548578332662103</c:v>
                </c:pt>
                <c:pt idx="130">
                  <c:v>-10.790575916230367</c:v>
                </c:pt>
                <c:pt idx="131">
                  <c:v>-11.034442207007654</c:v>
                </c:pt>
                <c:pt idx="132">
                  <c:v>-11.280177204993958</c:v>
                </c:pt>
                <c:pt idx="133">
                  <c:v>-11.527780910189289</c:v>
                </c:pt>
                <c:pt idx="134">
                  <c:v>-11.777253322593637</c:v>
                </c:pt>
                <c:pt idx="135">
                  <c:v>-12.028594442207009</c:v>
                </c:pt>
                <c:pt idx="136">
                  <c:v>-12.281804269029401</c:v>
                </c:pt>
                <c:pt idx="137">
                  <c:v>-12.536882803060813</c:v>
                </c:pt>
                <c:pt idx="138">
                  <c:v>-12.793830044301249</c:v>
                </c:pt>
                <c:pt idx="139">
                  <c:v>-13.052645992750705</c:v>
                </c:pt>
                <c:pt idx="140">
                  <c:v>-13.313330648409185</c:v>
                </c:pt>
                <c:pt idx="141">
                  <c:v>-13.575884011276681</c:v>
                </c:pt>
                <c:pt idx="142">
                  <c:v>-13.840306081353202</c:v>
                </c:pt>
                <c:pt idx="143">
                  <c:v>-14.106596858638746</c:v>
                </c:pt>
                <c:pt idx="144">
                  <c:v>-14.374756343133306</c:v>
                </c:pt>
                <c:pt idx="145">
                  <c:v>-14.644784534836891</c:v>
                </c:pt>
                <c:pt idx="146">
                  <c:v>-14.916681433749496</c:v>
                </c:pt>
                <c:pt idx="147">
                  <c:v>-15.190447039871124</c:v>
                </c:pt>
                <c:pt idx="148">
                  <c:v>-15.466081353201773</c:v>
                </c:pt>
                <c:pt idx="149">
                  <c:v>-15.743584373741442</c:v>
                </c:pt>
                <c:pt idx="150">
                  <c:v>-16.022956101490134</c:v>
                </c:pt>
                <c:pt idx="151">
                  <c:v>-16.304196536447847</c:v>
                </c:pt>
                <c:pt idx="152">
                  <c:v>-16.58730567861458</c:v>
                </c:pt>
                <c:pt idx="153">
                  <c:v>-16.872283527990334</c:v>
                </c:pt>
                <c:pt idx="154">
                  <c:v>-17.159130084575111</c:v>
                </c:pt>
                <c:pt idx="155">
                  <c:v>-17.447845348368908</c:v>
                </c:pt>
                <c:pt idx="156">
                  <c:v>-17.738429319371729</c:v>
                </c:pt>
                <c:pt idx="157">
                  <c:v>-18.03088199758357</c:v>
                </c:pt>
                <c:pt idx="158">
                  <c:v>-18.325203383004432</c:v>
                </c:pt>
                <c:pt idx="159">
                  <c:v>-18.621393475634314</c:v>
                </c:pt>
                <c:pt idx="160">
                  <c:v>-18.919452275473219</c:v>
                </c:pt>
                <c:pt idx="161">
                  <c:v>-19.219379782521145</c:v>
                </c:pt>
                <c:pt idx="162">
                  <c:v>-19.521175996778091</c:v>
                </c:pt>
                <c:pt idx="163">
                  <c:v>-19.82484091824406</c:v>
                </c:pt>
                <c:pt idx="164">
                  <c:v>-20.13037454691905</c:v>
                </c:pt>
                <c:pt idx="165">
                  <c:v>-20.43777688280306</c:v>
                </c:pt>
                <c:pt idx="166">
                  <c:v>-20.747047925896094</c:v>
                </c:pt>
                <c:pt idx="167">
                  <c:v>-21.058187676198148</c:v>
                </c:pt>
                <c:pt idx="168">
                  <c:v>-21.371196133709223</c:v>
                </c:pt>
                <c:pt idx="169">
                  <c:v>-21.686073298429321</c:v>
                </c:pt>
                <c:pt idx="170">
                  <c:v>-22.002819170358439</c:v>
                </c:pt>
                <c:pt idx="171">
                  <c:v>-22.321433749496578</c:v>
                </c:pt>
                <c:pt idx="172">
                  <c:v>-22.64191703584374</c:v>
                </c:pt>
                <c:pt idx="173">
                  <c:v>-22.964269029399919</c:v>
                </c:pt>
                <c:pt idx="174">
                  <c:v>-23.288489730165125</c:v>
                </c:pt>
                <c:pt idx="175">
                  <c:v>-23.614579138139348</c:v>
                </c:pt>
                <c:pt idx="176">
                  <c:v>-23.942537253322595</c:v>
                </c:pt>
                <c:pt idx="177">
                  <c:v>-24.272364075714862</c:v>
                </c:pt>
                <c:pt idx="178">
                  <c:v>-24.604059605316152</c:v>
                </c:pt>
                <c:pt idx="179">
                  <c:v>-24.93762384212646</c:v>
                </c:pt>
                <c:pt idx="180">
                  <c:v>-25.273056786145791</c:v>
                </c:pt>
                <c:pt idx="181">
                  <c:v>-25.610358437374146</c:v>
                </c:pt>
                <c:pt idx="182">
                  <c:v>-25.949528795811521</c:v>
                </c:pt>
                <c:pt idx="183">
                  <c:v>-26.290567861457916</c:v>
                </c:pt>
                <c:pt idx="184">
                  <c:v>-26.633475634313331</c:v>
                </c:pt>
                <c:pt idx="185">
                  <c:v>-26.978252114377771</c:v>
                </c:pt>
                <c:pt idx="186">
                  <c:v>-27.324897301651227</c:v>
                </c:pt>
                <c:pt idx="187">
                  <c:v>-27.673411196133713</c:v>
                </c:pt>
                <c:pt idx="188">
                  <c:v>-28.023793797825213</c:v>
                </c:pt>
                <c:pt idx="189">
                  <c:v>-28.376045106725734</c:v>
                </c:pt>
                <c:pt idx="190">
                  <c:v>-28.730165122835281</c:v>
                </c:pt>
                <c:pt idx="191">
                  <c:v>-29.086153846153849</c:v>
                </c:pt>
                <c:pt idx="192">
                  <c:v>-29.444011276681437</c:v>
                </c:pt>
                <c:pt idx="193">
                  <c:v>-29.803737414418045</c:v>
                </c:pt>
                <c:pt idx="194">
                  <c:v>-30.165332259363673</c:v>
                </c:pt>
                <c:pt idx="195">
                  <c:v>-30.528795811518329</c:v>
                </c:pt>
                <c:pt idx="196">
                  <c:v>-30.894128070881997</c:v>
                </c:pt>
                <c:pt idx="197">
                  <c:v>-31.261329037454693</c:v>
                </c:pt>
                <c:pt idx="198">
                  <c:v>-31.63039871123641</c:v>
                </c:pt>
                <c:pt idx="199">
                  <c:v>-32.001337092227146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022-4927-AECD-1DD8E60724BC}"/>
            </c:ext>
          </c:extLst>
        </c:ser>
        <c:ser>
          <c:idx val="1"/>
          <c:order val="2"/>
          <c:tx>
            <c:strRef>
              <c:f>計算!$D$1</c:f>
              <c:strCache>
                <c:ptCount val="1"/>
                <c:pt idx="0">
                  <c:v>標準劣化曲線</c:v>
                </c:pt>
              </c:strCache>
            </c:strRef>
          </c:tx>
          <c:spPr>
            <a:ln w="31750" cap="rnd">
              <a:solidFill>
                <a:schemeClr val="bg2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計算!$A$2:$A$201</c:f>
              <c:numCache>
                <c:formatCode>General</c:formatCode>
                <c:ptCount val="20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</c:numCache>
            </c:numRef>
          </c:xVal>
          <c:yVal>
            <c:numRef>
              <c:f>計算!$D$2:$D$201</c:f>
              <c:numCache>
                <c:formatCode>#,##0.0000000000_ </c:formatCode>
                <c:ptCount val="200"/>
                <c:pt idx="0">
                  <c:v>5</c:v>
                </c:pt>
                <c:pt idx="1">
                  <c:v>4.998316</c:v>
                </c:pt>
                <c:pt idx="2">
                  <c:v>4.9932639999999999</c:v>
                </c:pt>
                <c:pt idx="3">
                  <c:v>4.9848439999999998</c:v>
                </c:pt>
                <c:pt idx="4">
                  <c:v>4.9730559999999997</c:v>
                </c:pt>
                <c:pt idx="5">
                  <c:v>4.9579000000000004</c:v>
                </c:pt>
                <c:pt idx="6">
                  <c:v>4.9393760000000002</c:v>
                </c:pt>
                <c:pt idx="7">
                  <c:v>4.917484</c:v>
                </c:pt>
                <c:pt idx="8">
                  <c:v>4.8922239999999997</c:v>
                </c:pt>
                <c:pt idx="9">
                  <c:v>4.8635960000000003</c:v>
                </c:pt>
                <c:pt idx="10">
                  <c:v>4.8315999999999999</c:v>
                </c:pt>
                <c:pt idx="11">
                  <c:v>4.7962360000000004</c:v>
                </c:pt>
                <c:pt idx="12">
                  <c:v>4.757504</c:v>
                </c:pt>
                <c:pt idx="13">
                  <c:v>4.7154040000000004</c:v>
                </c:pt>
                <c:pt idx="14">
                  <c:v>4.6699359999999999</c:v>
                </c:pt>
                <c:pt idx="15">
                  <c:v>4.6211000000000002</c:v>
                </c:pt>
                <c:pt idx="16">
                  <c:v>4.5688959999999996</c:v>
                </c:pt>
                <c:pt idx="17">
                  <c:v>4.5133239999999999</c:v>
                </c:pt>
                <c:pt idx="18">
                  <c:v>4.4543840000000001</c:v>
                </c:pt>
                <c:pt idx="19">
                  <c:v>4.3920760000000003</c:v>
                </c:pt>
                <c:pt idx="20">
                  <c:v>4.3263999999999996</c:v>
                </c:pt>
                <c:pt idx="21">
                  <c:v>4.2573559999999997</c:v>
                </c:pt>
                <c:pt idx="22">
                  <c:v>4.1849439999999998</c:v>
                </c:pt>
                <c:pt idx="23">
                  <c:v>4.1091639999999998</c:v>
                </c:pt>
                <c:pt idx="24">
                  <c:v>4.0300159999999998</c:v>
                </c:pt>
                <c:pt idx="25">
                  <c:v>3.9474999999999998</c:v>
                </c:pt>
                <c:pt idx="26">
                  <c:v>3.8616159999999997</c:v>
                </c:pt>
                <c:pt idx="27">
                  <c:v>3.7723640000000001</c:v>
                </c:pt>
                <c:pt idx="28">
                  <c:v>3.6797440000000003</c:v>
                </c:pt>
                <c:pt idx="29">
                  <c:v>3.5837560000000002</c:v>
                </c:pt>
                <c:pt idx="30">
                  <c:v>3.4843999999999999</c:v>
                </c:pt>
                <c:pt idx="31">
                  <c:v>3.3816760000000001</c:v>
                </c:pt>
                <c:pt idx="32">
                  <c:v>3.2755840000000003</c:v>
                </c:pt>
                <c:pt idx="33">
                  <c:v>3.1661239999999999</c:v>
                </c:pt>
                <c:pt idx="34">
                  <c:v>3.053296</c:v>
                </c:pt>
                <c:pt idx="35">
                  <c:v>2.9371</c:v>
                </c:pt>
                <c:pt idx="36">
                  <c:v>2.817536</c:v>
                </c:pt>
                <c:pt idx="37">
                  <c:v>2.694604</c:v>
                </c:pt>
                <c:pt idx="38">
                  <c:v>2.5683039999999999</c:v>
                </c:pt>
                <c:pt idx="39">
                  <c:v>2.4386360000000002</c:v>
                </c:pt>
                <c:pt idx="40">
                  <c:v>2.3056000000000001</c:v>
                </c:pt>
                <c:pt idx="41">
                  <c:v>2.1691959999999999</c:v>
                </c:pt>
                <c:pt idx="42">
                  <c:v>2.0294240000000001</c:v>
                </c:pt>
                <c:pt idx="43">
                  <c:v>1.8862840000000003</c:v>
                </c:pt>
                <c:pt idx="44">
                  <c:v>1.739776</c:v>
                </c:pt>
                <c:pt idx="45">
                  <c:v>1.5899000000000001</c:v>
                </c:pt>
                <c:pt idx="46">
                  <c:v>1.4366560000000002</c:v>
                </c:pt>
                <c:pt idx="47">
                  <c:v>1.2800440000000002</c:v>
                </c:pt>
                <c:pt idx="48">
                  <c:v>1.1200640000000002</c:v>
                </c:pt>
                <c:pt idx="49">
                  <c:v>0.95671600000000012</c:v>
                </c:pt>
                <c:pt idx="50">
                  <c:v>0.79</c:v>
                </c:pt>
                <c:pt idx="51">
                  <c:v>0.61991599999999991</c:v>
                </c:pt>
                <c:pt idx="52">
                  <c:v>0.44646399999999975</c:v>
                </c:pt>
                <c:pt idx="53">
                  <c:v>0.26964400000000044</c:v>
                </c:pt>
                <c:pt idx="54">
                  <c:v>8.9456000000000202E-2</c:v>
                </c:pt>
                <c:pt idx="55">
                  <c:v>-9.4100000000000072E-2</c:v>
                </c:pt>
                <c:pt idx="56">
                  <c:v>-0.2810239999999995</c:v>
                </c:pt>
                <c:pt idx="57">
                  <c:v>-0.47131599999999985</c:v>
                </c:pt>
                <c:pt idx="58">
                  <c:v>-0.66497600000000023</c:v>
                </c:pt>
                <c:pt idx="59">
                  <c:v>-0.86200399999999977</c:v>
                </c:pt>
                <c:pt idx="60">
                  <c:v>-1.0624000000000002</c:v>
                </c:pt>
                <c:pt idx="61">
                  <c:v>-1.2661639999999998</c:v>
                </c:pt>
                <c:pt idx="62">
                  <c:v>-1.4732959999999995</c:v>
                </c:pt>
                <c:pt idx="63">
                  <c:v>-1.6837960000000001</c:v>
                </c:pt>
                <c:pt idx="64">
                  <c:v>-1.8976639999999998</c:v>
                </c:pt>
                <c:pt idx="65">
                  <c:v>-2.1148999999999996</c:v>
                </c:pt>
                <c:pt idx="66">
                  <c:v>-2.3355039999999994</c:v>
                </c:pt>
                <c:pt idx="67">
                  <c:v>-2.5594760000000001</c:v>
                </c:pt>
                <c:pt idx="68">
                  <c:v>-2.786816</c:v>
                </c:pt>
                <c:pt idx="69">
                  <c:v>-3.0175239999999999</c:v>
                </c:pt>
                <c:pt idx="70">
                  <c:v>-3.2515999999999998</c:v>
                </c:pt>
                <c:pt idx="71">
                  <c:v>-3.4890439999999998</c:v>
                </c:pt>
                <c:pt idx="72">
                  <c:v>-3.7298559999999998</c:v>
                </c:pt>
                <c:pt idx="73">
                  <c:v>-3.9740359999999999</c:v>
                </c:pt>
                <c:pt idx="74">
                  <c:v>-4.221584</c:v>
                </c:pt>
                <c:pt idx="75">
                  <c:v>-4.4725000000000001</c:v>
                </c:pt>
                <c:pt idx="76">
                  <c:v>-4.7267840000000003</c:v>
                </c:pt>
                <c:pt idx="77">
                  <c:v>-4.9844360000000005</c:v>
                </c:pt>
                <c:pt idx="78">
                  <c:v>-5.245455999999999</c:v>
                </c:pt>
                <c:pt idx="79">
                  <c:v>-5.5098439999999993</c:v>
                </c:pt>
                <c:pt idx="80">
                  <c:v>-5.7775999999999996</c:v>
                </c:pt>
                <c:pt idx="81">
                  <c:v>-6.048724</c:v>
                </c:pt>
                <c:pt idx="82">
                  <c:v>-6.3232160000000004</c:v>
                </c:pt>
                <c:pt idx="83">
                  <c:v>-6.6010759999999991</c:v>
                </c:pt>
                <c:pt idx="84">
                  <c:v>-6.8823039999999995</c:v>
                </c:pt>
                <c:pt idx="85">
                  <c:v>-7.1669</c:v>
                </c:pt>
                <c:pt idx="86">
                  <c:v>-7.4548639999999988</c:v>
                </c:pt>
                <c:pt idx="87">
                  <c:v>-7.7461959999999994</c:v>
                </c:pt>
                <c:pt idx="88">
                  <c:v>-8.040896</c:v>
                </c:pt>
                <c:pt idx="89">
                  <c:v>-8.3389639999999989</c:v>
                </c:pt>
                <c:pt idx="90">
                  <c:v>-8.6403999999999996</c:v>
                </c:pt>
                <c:pt idx="91">
                  <c:v>-8.9452040000000004</c:v>
                </c:pt>
                <c:pt idx="92">
                  <c:v>-9.2533759999999994</c:v>
                </c:pt>
                <c:pt idx="93">
                  <c:v>-9.5649160000000002</c:v>
                </c:pt>
                <c:pt idx="94">
                  <c:v>-9.8798239999999993</c:v>
                </c:pt>
                <c:pt idx="95">
                  <c:v>-10.1981</c:v>
                </c:pt>
                <c:pt idx="96">
                  <c:v>-10.519743999999999</c:v>
                </c:pt>
                <c:pt idx="97">
                  <c:v>-10.844756</c:v>
                </c:pt>
                <c:pt idx="98">
                  <c:v>-11.173136</c:v>
                </c:pt>
                <c:pt idx="99">
                  <c:v>-11.504884000000001</c:v>
                </c:pt>
                <c:pt idx="100">
                  <c:v>-11.84</c:v>
                </c:pt>
                <c:pt idx="101">
                  <c:v>-12.178484000000001</c:v>
                </c:pt>
                <c:pt idx="102">
                  <c:v>-12.520336</c:v>
                </c:pt>
                <c:pt idx="103">
                  <c:v>-12.865555999999998</c:v>
                </c:pt>
                <c:pt idx="104">
                  <c:v>-13.214144000000001</c:v>
                </c:pt>
                <c:pt idx="105">
                  <c:v>-13.566099999999999</c:v>
                </c:pt>
                <c:pt idx="106">
                  <c:v>-13.921423999999998</c:v>
                </c:pt>
                <c:pt idx="107">
                  <c:v>-14.280116</c:v>
                </c:pt>
                <c:pt idx="108">
                  <c:v>-14.642175999999999</c:v>
                </c:pt>
                <c:pt idx="109">
                  <c:v>-15.007604000000001</c:v>
                </c:pt>
                <c:pt idx="110">
                  <c:v>-15.3764</c:v>
                </c:pt>
                <c:pt idx="111">
                  <c:v>-15.748563999999998</c:v>
                </c:pt>
                <c:pt idx="112">
                  <c:v>-16.124095999999998</c:v>
                </c:pt>
                <c:pt idx="113">
                  <c:v>-16.502996</c:v>
                </c:pt>
                <c:pt idx="114">
                  <c:v>-16.885263999999999</c:v>
                </c:pt>
                <c:pt idx="115">
                  <c:v>-17.270900000000001</c:v>
                </c:pt>
                <c:pt idx="116">
                  <c:v>-17.659904000000001</c:v>
                </c:pt>
                <c:pt idx="117">
                  <c:v>-18.052275999999999</c:v>
                </c:pt>
                <c:pt idx="118">
                  <c:v>-18.448015999999999</c:v>
                </c:pt>
                <c:pt idx="119">
                  <c:v>-18.847124000000001</c:v>
                </c:pt>
                <c:pt idx="120">
                  <c:v>-19.249600000000001</c:v>
                </c:pt>
                <c:pt idx="121">
                  <c:v>-19.655443999999999</c:v>
                </c:pt>
                <c:pt idx="122">
                  <c:v>-20.064655999999999</c:v>
                </c:pt>
                <c:pt idx="123">
                  <c:v>-20.477235999999998</c:v>
                </c:pt>
                <c:pt idx="124">
                  <c:v>-20.893183999999998</c:v>
                </c:pt>
                <c:pt idx="125">
                  <c:v>-21.3125</c:v>
                </c:pt>
                <c:pt idx="126">
                  <c:v>-21.735184</c:v>
                </c:pt>
                <c:pt idx="127">
                  <c:v>-22.161235999999999</c:v>
                </c:pt>
                <c:pt idx="128">
                  <c:v>-22.590655999999999</c:v>
                </c:pt>
                <c:pt idx="129">
                  <c:v>-23.023443999999998</c:v>
                </c:pt>
                <c:pt idx="130">
                  <c:v>-23.459599999999998</c:v>
                </c:pt>
                <c:pt idx="131">
                  <c:v>-23.899124</c:v>
                </c:pt>
                <c:pt idx="132">
                  <c:v>-24.342015999999997</c:v>
                </c:pt>
                <c:pt idx="133">
                  <c:v>-24.788276</c:v>
                </c:pt>
                <c:pt idx="134">
                  <c:v>-25.237904</c:v>
                </c:pt>
                <c:pt idx="135">
                  <c:v>-25.690899999999999</c:v>
                </c:pt>
                <c:pt idx="136">
                  <c:v>-26.147264</c:v>
                </c:pt>
                <c:pt idx="137">
                  <c:v>-26.606995999999999</c:v>
                </c:pt>
                <c:pt idx="138">
                  <c:v>-27.070095999999999</c:v>
                </c:pt>
                <c:pt idx="139">
                  <c:v>-27.536563999999998</c:v>
                </c:pt>
                <c:pt idx="140">
                  <c:v>-28.006399999999999</c:v>
                </c:pt>
                <c:pt idx="141">
                  <c:v>-28.479604000000002</c:v>
                </c:pt>
                <c:pt idx="142">
                  <c:v>-28.956175999999999</c:v>
                </c:pt>
                <c:pt idx="143">
                  <c:v>-29.436115999999998</c:v>
                </c:pt>
                <c:pt idx="144">
                  <c:v>-29.919423999999999</c:v>
                </c:pt>
                <c:pt idx="145">
                  <c:v>-30.406100000000002</c:v>
                </c:pt>
                <c:pt idx="146">
                  <c:v>-30.896144</c:v>
                </c:pt>
                <c:pt idx="147">
                  <c:v>-31.389555999999999</c:v>
                </c:pt>
                <c:pt idx="148">
                  <c:v>-31.886336</c:v>
                </c:pt>
                <c:pt idx="149">
                  <c:v>-32.386483999999996</c:v>
                </c:pt>
                <c:pt idx="150">
                  <c:v>-32.89</c:v>
                </c:pt>
                <c:pt idx="151">
                  <c:v>-33.396884</c:v>
                </c:pt>
                <c:pt idx="152">
                  <c:v>-33.907136000000001</c:v>
                </c:pt>
                <c:pt idx="153">
                  <c:v>-34.420755999999997</c:v>
                </c:pt>
                <c:pt idx="154">
                  <c:v>-34.937744000000002</c:v>
                </c:pt>
                <c:pt idx="155">
                  <c:v>-35.458100000000002</c:v>
                </c:pt>
                <c:pt idx="156">
                  <c:v>-35.981823999999996</c:v>
                </c:pt>
                <c:pt idx="157">
                  <c:v>-36.508915999999999</c:v>
                </c:pt>
                <c:pt idx="158">
                  <c:v>-37.039375999999997</c:v>
                </c:pt>
                <c:pt idx="159">
                  <c:v>-37.573203999999997</c:v>
                </c:pt>
                <c:pt idx="160">
                  <c:v>-38.110399999999998</c:v>
                </c:pt>
                <c:pt idx="161">
                  <c:v>-38.650964000000002</c:v>
                </c:pt>
                <c:pt idx="162">
                  <c:v>-39.194896</c:v>
                </c:pt>
                <c:pt idx="163">
                  <c:v>-39.742196</c:v>
                </c:pt>
                <c:pt idx="164">
                  <c:v>-40.292864000000002</c:v>
                </c:pt>
                <c:pt idx="165">
                  <c:v>-40.846899999999998</c:v>
                </c:pt>
                <c:pt idx="166">
                  <c:v>-41.404303999999996</c:v>
                </c:pt>
                <c:pt idx="167">
                  <c:v>-41.965075999999996</c:v>
                </c:pt>
                <c:pt idx="168">
                  <c:v>-42.529215999999998</c:v>
                </c:pt>
                <c:pt idx="169">
                  <c:v>-43.096724000000002</c:v>
                </c:pt>
                <c:pt idx="170">
                  <c:v>-43.6676</c:v>
                </c:pt>
                <c:pt idx="171">
                  <c:v>-44.241844</c:v>
                </c:pt>
                <c:pt idx="172">
                  <c:v>-44.819455999999995</c:v>
                </c:pt>
                <c:pt idx="173">
                  <c:v>-45.400435999999999</c:v>
                </c:pt>
                <c:pt idx="174">
                  <c:v>-45.984783999999998</c:v>
                </c:pt>
                <c:pt idx="175">
                  <c:v>-46.572499999999998</c:v>
                </c:pt>
                <c:pt idx="176">
                  <c:v>-47.163584</c:v>
                </c:pt>
                <c:pt idx="177">
                  <c:v>-47.758035999999997</c:v>
                </c:pt>
                <c:pt idx="178">
                  <c:v>-48.355855999999996</c:v>
                </c:pt>
                <c:pt idx="179">
                  <c:v>-48.957043999999996</c:v>
                </c:pt>
                <c:pt idx="180">
                  <c:v>-49.561599999999999</c:v>
                </c:pt>
                <c:pt idx="181">
                  <c:v>-50.169523999999996</c:v>
                </c:pt>
                <c:pt idx="182">
                  <c:v>-50.780816000000002</c:v>
                </c:pt>
                <c:pt idx="183">
                  <c:v>-51.395475999999995</c:v>
                </c:pt>
                <c:pt idx="184">
                  <c:v>-52.013503999999998</c:v>
                </c:pt>
                <c:pt idx="185">
                  <c:v>-52.634900000000002</c:v>
                </c:pt>
                <c:pt idx="186">
                  <c:v>-53.259664000000001</c:v>
                </c:pt>
                <c:pt idx="187">
                  <c:v>-53.887796000000002</c:v>
                </c:pt>
                <c:pt idx="188">
                  <c:v>-54.519295999999997</c:v>
                </c:pt>
                <c:pt idx="189">
                  <c:v>-55.154164000000002</c:v>
                </c:pt>
                <c:pt idx="190">
                  <c:v>-55.792400000000001</c:v>
                </c:pt>
                <c:pt idx="191">
                  <c:v>-56.434004000000002</c:v>
                </c:pt>
                <c:pt idx="192">
                  <c:v>-57.078975999999997</c:v>
                </c:pt>
                <c:pt idx="193">
                  <c:v>-57.727315999999995</c:v>
                </c:pt>
                <c:pt idx="194">
                  <c:v>-58.379024000000001</c:v>
                </c:pt>
                <c:pt idx="195">
                  <c:v>-59.034099999999995</c:v>
                </c:pt>
                <c:pt idx="196">
                  <c:v>-59.692543999999998</c:v>
                </c:pt>
                <c:pt idx="197">
                  <c:v>-60.354355999999996</c:v>
                </c:pt>
                <c:pt idx="198">
                  <c:v>-61.019536000000002</c:v>
                </c:pt>
                <c:pt idx="199">
                  <c:v>-61.688084000000003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A4D-4D54-853B-646B3B627E96}"/>
            </c:ext>
          </c:extLst>
        </c:ser>
        <c:ser>
          <c:idx val="3"/>
          <c:order val="3"/>
          <c:tx>
            <c:v>機能診断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xVal>
            <c:numRef>
              <c:f>計算!$F$2:$F$3</c:f>
              <c:numCache>
                <c:formatCode>General</c:formatCode>
                <c:ptCount val="2"/>
                <c:pt idx="0">
                  <c:v>35</c:v>
                </c:pt>
                <c:pt idx="1">
                  <c:v>35</c:v>
                </c:pt>
              </c:numCache>
            </c:numRef>
          </c:xVal>
          <c:yVal>
            <c:numRef>
              <c:f>計算!$G$2:$G$3</c:f>
              <c:numCache>
                <c:formatCode>General</c:formatCode>
                <c:ptCount val="2"/>
                <c:pt idx="0">
                  <c:v>4</c:v>
                </c:pt>
                <c:pt idx="1">
                  <c:v>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553-4572-B38E-675F4E3BE46E}"/>
            </c:ext>
          </c:extLst>
        </c:ser>
        <c:ser>
          <c:idx val="4"/>
          <c:order val="4"/>
          <c:tx>
            <c:v>機能診断(1)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xVal>
            <c:numRef>
              <c:f>計算!$H$2:$H$3</c:f>
              <c:numCache>
                <c:formatCode>General</c:formatCode>
                <c:ptCount val="2"/>
                <c:pt idx="0">
                  <c:v>5</c:v>
                </c:pt>
                <c:pt idx="1">
                  <c:v>5</c:v>
                </c:pt>
              </c:numCache>
            </c:numRef>
          </c:xVal>
          <c:yVal>
            <c:numRef>
              <c:f>計算!$I$2:$I$3</c:f>
              <c:numCache>
                <c:formatCode>General</c:formatCode>
                <c:ptCount val="2"/>
                <c:pt idx="0">
                  <c:v>5</c:v>
                </c:pt>
                <c:pt idx="1">
                  <c:v>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E553-4572-B38E-675F4E3BE46E}"/>
            </c:ext>
          </c:extLst>
        </c:ser>
        <c:ser>
          <c:idx val="5"/>
          <c:order val="5"/>
          <c:tx>
            <c:v>機能診断(2)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xVal>
            <c:numRef>
              <c:f>計算!$J$2:$J$3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計算!$K$2:$K$3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553-4572-B38E-675F4E3BE46E}"/>
            </c:ext>
          </c:extLst>
        </c:ser>
        <c:ser>
          <c:idx val="6"/>
          <c:order val="6"/>
          <c:tx>
            <c:v>機能診断(3)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xVal>
            <c:numRef>
              <c:f>計算!$L$2:$L$3</c:f>
              <c:numCache>
                <c:formatCode>General</c:formatCode>
                <c:ptCount val="2"/>
                <c:pt idx="0">
                  <c:v>15</c:v>
                </c:pt>
                <c:pt idx="1">
                  <c:v>15</c:v>
                </c:pt>
              </c:numCache>
            </c:numRef>
          </c:xVal>
          <c:yVal>
            <c:numRef>
              <c:f>計算!$M$2:$M$3</c:f>
              <c:numCache>
                <c:formatCode>General</c:formatCode>
                <c:ptCount val="2"/>
                <c:pt idx="0">
                  <c:v>4</c:v>
                </c:pt>
                <c:pt idx="1">
                  <c:v>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E553-4572-B38E-675F4E3BE46E}"/>
            </c:ext>
          </c:extLst>
        </c:ser>
        <c:ser>
          <c:idx val="7"/>
          <c:order val="7"/>
          <c:tx>
            <c:v>機能診断(4)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xVal>
            <c:numRef>
              <c:f>計算!$N$2:$N$3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計算!$O$2:$O$3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E553-4572-B38E-675F4E3BE46E}"/>
            </c:ext>
          </c:extLst>
        </c:ser>
        <c:ser>
          <c:idx val="8"/>
          <c:order val="8"/>
          <c:tx>
            <c:v>機能診断(5)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xVal>
            <c:numRef>
              <c:f>計算!$P$2:$P$3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計算!$Q$2:$Q$3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E553-4572-B38E-675F4E3BE4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3445760"/>
        <c:axId val="673446240"/>
      </c:scatterChart>
      <c:valAx>
        <c:axId val="673445760"/>
        <c:scaling>
          <c:orientation val="minMax"/>
          <c:max val="8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400">
                    <a:solidFill>
                      <a:schemeClr val="tx1"/>
                    </a:solidFill>
                  </a:rPr>
                  <a:t>経過年数</a:t>
                </a:r>
                <a:r>
                  <a:rPr lang="en-US" altLang="ja-JP" sz="1400">
                    <a:solidFill>
                      <a:schemeClr val="tx1"/>
                    </a:solidFill>
                  </a:rPr>
                  <a:t>(</a:t>
                </a:r>
                <a:r>
                  <a:rPr lang="ja-JP" altLang="en-US" sz="1400">
                    <a:solidFill>
                      <a:schemeClr val="tx1"/>
                    </a:solidFill>
                  </a:rPr>
                  <a:t>年</a:t>
                </a:r>
                <a:r>
                  <a:rPr lang="en-US" altLang="ja-JP" sz="1400">
                    <a:solidFill>
                      <a:schemeClr val="tx1"/>
                    </a:solidFill>
                  </a:rPr>
                  <a:t>)</a:t>
                </a:r>
                <a:endParaRPr lang="ja-JP" altLang="en-US" sz="1400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0.45531980680924566"/>
              <c:y val="0.8872400775989955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ja-JP" alt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3446240"/>
        <c:crosses val="autoZero"/>
        <c:crossBetween val="midCat"/>
        <c:minorUnit val="5"/>
      </c:valAx>
      <c:valAx>
        <c:axId val="673446240"/>
        <c:scaling>
          <c:orientation val="minMax"/>
          <c:max val="5"/>
          <c:min val="1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400">
                    <a:solidFill>
                      <a:sysClr val="windowText" lastClr="000000"/>
                    </a:solidFill>
                  </a:rPr>
                  <a:t>健全度</a:t>
                </a:r>
              </a:p>
            </c:rich>
          </c:tx>
          <c:layout>
            <c:manualLayout>
              <c:xMode val="edge"/>
              <c:yMode val="edge"/>
              <c:x val="0"/>
              <c:y val="0.4414999429419148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&quot;S-&quot;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3445760"/>
        <c:crosses val="autoZero"/>
        <c:crossBetween val="midCat"/>
        <c:majorUnit val="1"/>
        <c:minorUnit val="0.5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8"/>
        <c:delete val="1"/>
      </c:legendEntry>
      <c:layout>
        <c:manualLayout>
          <c:xMode val="edge"/>
          <c:yMode val="edge"/>
          <c:x val="0.10628205279104584"/>
          <c:y val="0.95761195937464338"/>
          <c:w val="0.8597355950938832"/>
          <c:h val="4.2388040625356616E-2"/>
        </c:manualLayout>
      </c:layout>
      <c:overlay val="0"/>
      <c:spPr>
        <a:noFill/>
        <a:ln w="3175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</xdr:row>
      <xdr:rowOff>0</xdr:rowOff>
    </xdr:from>
    <xdr:to>
      <xdr:col>32</xdr:col>
      <xdr:colOff>1190624</xdr:colOff>
      <xdr:row>24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E248DA93-8AD2-462B-92D2-0EA55FB458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0A0CED0-3A1C-49F7-A831-B071FEF9E32D}" name="_共通" displayName="_共通" ref="A1:A2" totalsRowShown="0" headerRowDxfId="75" dataDxfId="74">
  <autoFilter ref="A1:A2" xr:uid="{20A0CED0-3A1C-49F7-A831-B071FEF9E32D}"/>
  <tableColumns count="1">
    <tableColumn id="1" xr3:uid="{8AC0E71B-EA90-4C0C-88CF-50FEF5EF5156}" name="直近の機能診断年度" dataDxfId="73"/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48202ED-3DC6-4221-95AE-C3A0B4B31510}" name="_入力" displayName="_入力" ref="A1:AA101" totalsRowShown="0" headerRowDxfId="72" dataDxfId="71">
  <autoFilter ref="A1:AA101" xr:uid="{F48202ED-3DC6-4221-95AE-C3A0B4B31510}"/>
  <tableColumns count="27">
    <tableColumn id="1" xr3:uid="{6FA89CF3-CF91-48B8-AB66-3A01BC84E7BF}" name="通し番号" dataDxfId="70">
      <calculatedColumnFormula>ROW()-ROW(_入力[[#Headers],[通し番号]])</calculatedColumnFormula>
    </tableColumn>
    <tableColumn id="2" xr3:uid="{E9129227-A256-4947-8C2E-2C4FC953CD01}" name="グループ番号" dataDxfId="69"/>
    <tableColumn id="3" xr3:uid="{E16F84CD-0E68-46C1-8691-AD4F7990DC5D}" name="供用開始年度" dataDxfId="68"/>
    <tableColumn id="4" xr3:uid="{0510C847-DBE0-4797-9A1E-024A9A3F85FD}" name="直近の健全度" dataDxfId="67"/>
    <tableColumn id="9" xr3:uid="{804265F1-D5EE-406A-8F02-E20521783E0E}" name="過去の機能診断年度(1)" dataDxfId="66"/>
    <tableColumn id="14" xr3:uid="{68F3DE9D-E63B-4F69-AFE3-BB853C10004E}" name="過去の健全度(1)" dataDxfId="65"/>
    <tableColumn id="10" xr3:uid="{FC567B1B-E1FF-47B0-A743-E207BAAD18CC}" name="過去の機能診断年度(2)" dataDxfId="64"/>
    <tableColumn id="15" xr3:uid="{656813CA-4855-4078-BFD2-35806CA33AF8}" name="過去の健全度(2)" dataDxfId="63"/>
    <tableColumn id="11" xr3:uid="{B96D0616-E91E-4DCB-8DBA-599A8F9DD7ED}" name="過去の機能診断年度(3)" dataDxfId="62"/>
    <tableColumn id="16" xr3:uid="{EA066E91-6519-4ACF-ACCD-3241B2CA1C27}" name="過去の健全度(3)" dataDxfId="61"/>
    <tableColumn id="12" xr3:uid="{E03CED6B-BD16-480B-836E-3A563FC82E18}" name="過去の機能診断年度(4)" dataDxfId="60"/>
    <tableColumn id="17" xr3:uid="{39180300-9B59-4FE1-9954-0F66919AFDFB}" name="過去の健全度(4)" dataDxfId="59"/>
    <tableColumn id="13" xr3:uid="{DBF0B8E7-5622-4FAB-B8D8-6270D301215F}" name="過去の機能診断年度(5)" dataDxfId="58"/>
    <tableColumn id="18" xr3:uid="{3612FD53-A612-4C5D-BC92-948962BE25B1}" name="過去の健全度(5)" dataDxfId="57"/>
    <tableColumn id="7" xr3:uid="{C0001D84-4379-4F20-A4DD-95149F46DFC1}" name="時期" dataDxfId="56"/>
    <tableColumn id="8" xr3:uid="{906E8108-94BB-4DBD-80F1-18FBA6B18D63}" name="標準劣化曲線の係数a" dataDxfId="55">
      <calculatedColumnFormula array="1">_xlfn.IFS(_入力[[#This Row],[グループ番号]]&lt;&gt;"",-0.001684,TRUE,"")</calculatedColumnFormula>
    </tableColumn>
    <tableColumn id="19" xr3:uid="{2083F060-A9EE-46C1-8E65-32BC4DC617B9}" name="単一劣化曲線(直近)の係数a" dataDxfId="54">
      <calculatedColumnFormula array="1">_xlfn.IFS(_入力[[#This Row],[グループ番号]]="","",_入力[[#This Row],[供用開始年度]]="","",_入力[[#This Row],[直近の健全度]]="","",TRUE,(_入力[[#This Row],[直近の健全度]]-5)/(_入力[[#This Row],[x]]^2))</calculatedColumnFormula>
    </tableColumn>
    <tableColumn id="20" xr3:uid="{D66EB26D-10AA-4134-A0B2-33139EF05F92}" name="単一劣化曲線(複数回)の係数a" dataDxfId="53">
      <calculatedColumnFormula array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calculatedColumnFormula>
    </tableColumn>
    <tableColumn id="21" xr3:uid="{2C2DFDE6-554E-4F65-82EA-AEAF26764670}" name="x" dataDxfId="52">
      <calculatedColumnFormula array="1">_xlfn.IFS(_入力[[#This Row],[グループ番号]]="","",_入力[[#This Row],[供用開始年度]]="",0,TRUE,OFFSET(_共通[[#Headers],[直近の機能診断年度]],1,0)-_入力[[#This Row],[供用開始年度]])</calculatedColumnFormula>
    </tableColumn>
    <tableColumn id="22" xr3:uid="{2B54171E-7F6F-4F56-8505-AEB8E59A5D05}" name="x(1)" dataDxfId="51">
      <calculatedColumnFormula array="1">_xlfn.IFS(_入力[[#This Row],[グループ番号]]="","",_入力[[#This Row],[過去の機能診断年度(1)]]="",0,TRUE,_入力[[#This Row],[過去の機能診断年度(1)]]-_入力[[#This Row],[供用開始年度]])</calculatedColumnFormula>
    </tableColumn>
    <tableColumn id="23" xr3:uid="{EB7E8C48-21FC-4CD6-A312-62123D76E3E7}" name="x(2)" dataDxfId="50">
      <calculatedColumnFormula array="1">_xlfn.IFS(_入力[[#This Row],[グループ番号]]="","",_入力[[#This Row],[過去の機能診断年度(2)]]="",0,TRUE,_入力[[#This Row],[過去の機能診断年度(2)]]-_入力[[#This Row],[供用開始年度]])</calculatedColumnFormula>
    </tableColumn>
    <tableColumn id="24" xr3:uid="{A00D8FB7-D598-4F64-98FB-832F44C878E4}" name="x(3)" dataDxfId="49">
      <calculatedColumnFormula array="1">_xlfn.IFS(_入力[[#This Row],[グループ番号]]="","",_入力[[#This Row],[過去の機能診断年度(3)]]="",0,TRUE,_入力[[#This Row],[過去の機能診断年度(3)]]-_入力[[#This Row],[供用開始年度]])</calculatedColumnFormula>
    </tableColumn>
    <tableColumn id="25" xr3:uid="{9A8C41C0-7309-4738-8CF7-7B3CBDB00FDC}" name="x(4)" dataDxfId="48">
      <calculatedColumnFormula array="1">_xlfn.IFS(_入力[[#This Row],[グループ番号]]="","",_入力[[#This Row],[過去の機能診断年度(4)]]="",0,TRUE,_入力[[#This Row],[過去の機能診断年度(4)]]-_入力[[#This Row],[供用開始年度]])</calculatedColumnFormula>
    </tableColumn>
    <tableColumn id="26" xr3:uid="{C04F7059-4CC1-4255-BEDF-342217C26956}" name="x(5)" dataDxfId="47">
      <calculatedColumnFormula array="1">_xlfn.IFS(_入力[[#This Row],[グループ番号]]="","",_入力[[#This Row],[過去の機能診断年度(5)]]="",0,TRUE,_入力[[#This Row],[過去の機能診断年度(5)]]-_入力[[#This Row],[供用開始年度]])</calculatedColumnFormula>
    </tableColumn>
    <tableColumn id="27" xr3:uid="{AD30DC7A-2171-4CA8-8F51-EDB7FFDE857E}" name="Σx2y" dataDxfId="46">
      <calculatedColumnFormula array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calculatedColumnFormula>
    </tableColumn>
    <tableColumn id="28" xr3:uid="{697C944F-E5AE-4E00-BFFD-70815C45639C}" name="Σx2" dataDxfId="45">
      <calculatedColumnFormula array="1">_xlfn.IFS(_入力[[#This Row],[グループ番号]]="","",TRUE,_入力[[#This Row],[x]]^2+_入力[[#This Row],[x(1)]]^2+_入力[[#This Row],[x(2)]]^2+_入力[[#This Row],[x(3)]]^2+_入力[[#This Row],[x(4)]]^2+_入力[[#This Row],[x(5)]]^2)</calculatedColumnFormula>
    </tableColumn>
    <tableColumn id="29" xr3:uid="{FE2C8F00-6447-45BE-BE55-96239A8011B5}" name="Σx4" dataDxfId="44">
      <calculatedColumnFormula array="1">_xlfn.IFS(_入力[[#This Row],[グループ番号]]="","",TRUE,_入力[[#This Row],[x]]^4+_入力[[#This Row],[x(1)]]^4+_入力[[#This Row],[x(2)]]^4+_入力[[#This Row],[x(3)]]^4+_入力[[#This Row],[x(4)]]^4+_入力[[#This Row],[x(5)]]^4)</calculatedColumnFormula>
    </tableColumn>
  </tableColumns>
  <tableStyleInfo name="TableStyleMedium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E550181-D90E-47CB-8CEB-71BA11085EF7}" name="_出力" displayName="_出力" ref="A1:U2" totalsRowShown="0" headerRowDxfId="43" dataDxfId="42">
  <autoFilter ref="A1:U2" xr:uid="{3E550181-D90E-47CB-8CEB-71BA11085EF7}"/>
  <tableColumns count="21">
    <tableColumn id="1" xr3:uid="{6DDD621E-75CE-4CDF-BC52-5C98028E6F5A}" name="グループ番号" dataDxfId="41"/>
    <tableColumn id="20" xr3:uid="{08721140-D60F-48CD-9D25-B1F6428B08A6}" name="供用開始年度" dataDxfId="40">
      <calculatedColumnFormula array="1">_xlfn.IFS(_出力[[#This Row],[グループ番号]]="","",TRUE,_xlfn.XLOOKUP(_出力[[#This Row],[グループ番号]],_入力[グループ番号],_入力[供用開始年度]))</calculatedColumnFormula>
    </tableColumn>
    <tableColumn id="15" xr3:uid="{DDB3B0C7-C052-4515-93FC-888BAFCC1C72}" name="直近の健全度" dataDxfId="39">
      <calculatedColumnFormula array="1">_xlfn.IFS(_出力[[#This Row],[グループ番号]]="","",TRUE,_xlfn.XLOOKUP(_出力[[#This Row],[グループ番号]],_入力[グループ番号],_入力[直近の健全度]))</calculatedColumnFormula>
    </tableColumn>
    <tableColumn id="5" xr3:uid="{85BE3D95-AE81-455D-86C2-82FE192A4ADC}" name="時期" dataDxfId="38">
      <calculatedColumnFormula array="1">_xlfn.IFS(_出力[[#This Row],[グループ番号]]="","",TRUE,_xlfn.XLOOKUP(_出力[[#This Row],[グループ番号]],_入力[グループ番号],_入力[時期]))</calculatedColumnFormula>
    </tableColumn>
    <tableColumn id="9" xr3:uid="{B7D8B250-181A-479E-9EEB-807057A260D3}" name="単一劣化曲線(直近)の係数a" dataDxfId="37">
      <calculatedColumnFormula array="1">_xlfn.IFS(_出力[[#This Row],[グループ番号]]="","",TRUE,_xlfn.XLOOKUP(_出力[[#This Row],[グループ番号]],_入力[グループ番号],_入力[単一劣化曲線(直近)の係数a]))</calculatedColumnFormula>
    </tableColumn>
    <tableColumn id="2" xr3:uid="{2353CFD5-6EAF-4A03-A651-9130219BDCCD}" name="単一劣化曲線(複数)の係数a" dataDxfId="36">
      <calculatedColumnFormula array="1">_xlfn.IFS(_出力[[#This Row],[グループ番号]]="","",TRUE,_xlfn.XLOOKUP(_出力[[#This Row],[グループ番号]],_入力[グループ番号],_入力[単一劣化曲線(複数回)の係数a]))</calculatedColumnFormula>
    </tableColumn>
    <tableColumn id="6" xr3:uid="{59AE8FC5-69C4-469E-83EA-E3CACD00F5F6}" name="標準劣化曲線の係数a" dataDxfId="35">
      <calculatedColumnFormula array="1">_xlfn.IFS(_出力[[#This Row],[グループ番号]]="","",TRUE,_xlfn.XLOOKUP(_出力[[#This Row],[グループ番号]],_入力[グループ番号],_入力[標準劣化曲線の係数a]))</calculatedColumnFormula>
    </tableColumn>
    <tableColumn id="8" xr3:uid="{FE398340-A205-4A56-A3C8-A535B64F7970}" name="経過年数" dataDxfId="34">
      <calculatedColumnFormula array="1">_xlfn.IFS(_出力[[#This Row],[グループ番号]]="","",TRUE,_xlfn.XLOOKUP(_出力[[#This Row],[グループ番号]],_入力[グループ番号],_入力[x]))</calculatedColumnFormula>
    </tableColumn>
    <tableColumn id="11" xr3:uid="{B67C7CCA-1470-472D-808D-9B385BEB37C9}" name="S-4(単一/直近)" dataDxfId="33">
      <calculatedColumnFormula array="1">_xlfn.IFS(AND(_出力[[#This Row],[グループ番号]]&lt;&gt;"",_出力[[#This Row],[時期]]="直前"),ROUNDDOWN(SQRT((4-5)/_出力[[#This Row],[単一劣化曲線(直近)の係数a]]),0),AND(_出力[[#This Row],[グループ番号]]&lt;&gt;"",_出力[[#This Row],[時期]]="直後"),ROUNDUP(SQRT((4-5)/_出力[[#This Row],[単一劣化曲線(直近)の係数a]]),0),TRUE,"")</calculatedColumnFormula>
    </tableColumn>
    <tableColumn id="12" xr3:uid="{8EFAB916-F44D-4F28-90BF-7DAE9C370D7E}" name="S-3(単一/直近)" dataDxfId="32">
      <calculatedColumnFormula array="1">_xlfn.IFS(AND(_出力[[#This Row],[グループ番号]]&lt;&gt;"",_出力[[#This Row],[時期]]="直前"),ROUNDDOWN(SQRT((3-5)/_出力[[#This Row],[単一劣化曲線(直近)の係数a]]),0),AND(_出力[[#This Row],[グループ番号]]&lt;&gt;"",_出力[[#This Row],[時期]]="直後"),ROUNDUP(SQRT((3-5)/_出力[[#This Row],[単一劣化曲線(直近)の係数a]]),0),TRUE,"")</calculatedColumnFormula>
    </tableColumn>
    <tableColumn id="13" xr3:uid="{C9F4F3DB-BFE0-4992-B300-A70C72C2A05C}" name="S-2(単一/直近)" dataDxfId="31">
      <calculatedColumnFormula array="1">_xlfn.IFS(AND(_出力[[#This Row],[グループ番号]]&lt;&gt;"",_出力[[#This Row],[時期]]="直前"),ROUNDDOWN(SQRT((2-5)/_出力[[#This Row],[単一劣化曲線(直近)の係数a]]),0),AND(_出力[[#This Row],[グループ番号]]&lt;&gt;"",_出力[[#This Row],[時期]]="直後"),ROUNDUP(SQRT((2-5)/_出力[[#This Row],[単一劣化曲線(直近)の係数a]]),0),TRUE,"")</calculatedColumnFormula>
    </tableColumn>
    <tableColumn id="14" xr3:uid="{EDC3D9B3-8DFC-4597-814A-9FE02542C72F}" name="S-1(単一/直近)" dataDxfId="30">
      <calculatedColumnFormula array="1">_xlfn.IFS(AND(_出力[[#This Row],[グループ番号]]&lt;&gt;"",_出力[[#This Row],[時期]]="直前"),ROUNDDOWN(SQRT((1-5)/_出力[[#This Row],[単一劣化曲線(直近)の係数a]]),0),AND(_出力[[#This Row],[グループ番号]]&lt;&gt;"",_出力[[#This Row],[時期]]="直後"),ROUNDUP(SQRT((1-5)/_出力[[#This Row],[単一劣化曲線(直近)の係数a]]),0),TRUE,"")</calculatedColumnFormula>
    </tableColumn>
    <tableColumn id="3" xr3:uid="{EB151F28-ABED-47BD-813D-93CA25598904}" name="S-4(単一/複数)" dataDxfId="29">
      <calculatedColumnFormula array="1">_xlfn.IFS(AND(_出力[[#This Row],[グループ番号]]&lt;&gt;"",_出力[[#This Row],[時期]]="直前"),ROUNDDOWN(SQRT((4-5)/_出力[[#This Row],[単一劣化曲線(複数)の係数a]]),0),AND(_出力[[#This Row],[グループ番号]]&lt;&gt;"",_出力[[#This Row],[時期]]="直後"),ROUNDUP(SQRT((4-5)/_出力[[#This Row],[単一劣化曲線(複数)の係数a]]),0),TRUE,"")</calculatedColumnFormula>
    </tableColumn>
    <tableColumn id="4" xr3:uid="{E68CF05D-E2C9-425B-93F6-DDA3396ED6FC}" name="S-3(単一/複数)" dataDxfId="28">
      <calculatedColumnFormula array="1">_xlfn.IFS(AND(_出力[[#This Row],[グループ番号]]&lt;&gt;"",_出力[[#This Row],[時期]]="直前"),ROUNDDOWN(SQRT((3-5)/_出力[[#This Row],[単一劣化曲線(複数)の係数a]]),0),AND(_出力[[#This Row],[グループ番号]]&lt;&gt;"",_出力[[#This Row],[時期]]="直後"),ROUNDUP(SQRT((3-5)/_出力[[#This Row],[単一劣化曲線(複数)の係数a]]),0),TRUE,"")</calculatedColumnFormula>
    </tableColumn>
    <tableColumn id="7" xr3:uid="{5CF36DEC-95D1-4F33-991F-D6E38FD4FFBC}" name="S-2(単一/複数)" dataDxfId="27">
      <calculatedColumnFormula array="1">_xlfn.IFS(AND(_出力[[#This Row],[グループ番号]]&lt;&gt;"",_出力[[#This Row],[時期]]="直前"),ROUNDDOWN(SQRT((2-5)/_出力[[#This Row],[単一劣化曲線(複数)の係数a]]),0),AND(_出力[[#This Row],[グループ番号]]&lt;&gt;"",_出力[[#This Row],[時期]]="直後"),ROUNDUP(SQRT((2-5)/_出力[[#This Row],[単一劣化曲線(複数)の係数a]]),0),TRUE,"")</calculatedColumnFormula>
    </tableColumn>
    <tableColumn id="10" xr3:uid="{D158439F-CCE2-4C49-B8AE-A325F2979181}" name="S-1(単一/複数)" dataDxfId="26">
      <calculatedColumnFormula array="1">_xlfn.IFS(AND(_出力[[#This Row],[グループ番号]]&lt;&gt;"",_出力[[#This Row],[時期]]="直前"),ROUNDDOWN(SQRT((1-5)/_出力[[#This Row],[単一劣化曲線(複数)の係数a]]),0),AND(_出力[[#This Row],[グループ番号]]&lt;&gt;"",_出力[[#This Row],[時期]]="直後"),ROUNDUP(SQRT((1-5)/_出力[[#This Row],[単一劣化曲線(複数)の係数a]]),0),TRUE,"")</calculatedColumnFormula>
    </tableColumn>
    <tableColumn id="16" xr3:uid="{B1E5E3DC-5214-4BC4-B2B9-C6E782CADD4E}" name="S-4(標準)" dataDxfId="25">
      <calculatedColumnFormula array="1">_xlfn.IFS(AND(_出力[[#This Row],[グループ番号]]&lt;&gt;"",_出力[[#This Row],[時期]]="直前"),ROUNDDOWN(SQRT((4-5)/_出力[[#This Row],[標準劣化曲線の係数a]]),0),AND(_出力[[#This Row],[グループ番号]]&lt;&gt;"",_出力[[#This Row],[時期]]="直後"),ROUNDUP(SQRT((4-5)/_出力[[#This Row],[標準劣化曲線の係数a]]),0),TRUE,"")</calculatedColumnFormula>
    </tableColumn>
    <tableColumn id="17" xr3:uid="{F51ACCF5-2808-4F1F-A4A7-0155081FBB6F}" name="S-3(標準)" dataDxfId="24">
      <calculatedColumnFormula array="1">_xlfn.IFS(AND(_出力[[#This Row],[グループ番号]]&lt;&gt;"",_出力[[#This Row],[時期]]="直前"),ROUNDDOWN(SQRT((3-5)/_出力[[#This Row],[標準劣化曲線の係数a]]),0),AND(_出力[[#This Row],[グループ番号]]&lt;&gt;"",_出力[[#This Row],[時期]]="直後"),ROUNDUP(SQRT((3-5)/_出力[[#This Row],[標準劣化曲線の係数a]]),0),TRUE,"")</calculatedColumnFormula>
    </tableColumn>
    <tableColumn id="18" xr3:uid="{5D32D0B5-8069-4D26-8336-F3C51DCBAB1D}" name="S-2(標準)" dataDxfId="23">
      <calculatedColumnFormula array="1">_xlfn.IFS(AND(_出力[[#This Row],[グループ番号]]&lt;&gt;"",_出力[[#This Row],[時期]]="直前"),ROUNDDOWN(SQRT((2-5)/_出力[[#This Row],[標準劣化曲線の係数a]]),0),AND(_出力[[#This Row],[グループ番号]]&lt;&gt;"",_出力[[#This Row],[時期]]="直後"),ROUNDUP(SQRT((2-5)/_出力[[#This Row],[標準劣化曲線の係数a]]),0),TRUE,"")</calculatedColumnFormula>
    </tableColumn>
    <tableColumn id="19" xr3:uid="{F5528047-7EA3-496E-972E-E09F1578550D}" name="S-1(標準)" dataDxfId="22">
      <calculatedColumnFormula array="1">_xlfn.IFS(AND(_出力[[#This Row],[グループ番号]]&lt;&gt;"",_出力[[#This Row],[時期]]="直前"),ROUNDDOWN(SQRT((1-5)/_出力[[#This Row],[標準劣化曲線の係数a]]),0),AND(_出力[[#This Row],[グループ番号]]&lt;&gt;"",_出力[[#This Row],[時期]]="直後"),ROUNDUP(SQRT((1-5)/_出力[[#This Row],[標準劣化曲線の係数a]]),0),TRUE,"")</calculatedColumnFormula>
    </tableColumn>
    <tableColumn id="21" xr3:uid="{C29ED685-FDEE-4A63-ABDF-18A7F5635F1B}" name="グラフタイトル" dataDxfId="21">
      <calculatedColumnFormula>_出力[[#This Row],[グループ番号]]&amp;" の性能低下予測"</calculatedColumnFormula>
    </tableColumn>
  </tableColumns>
  <tableStyleInfo name="TableStyleMedium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31AD8B5-DE44-49F4-97D5-65A8C7214E23}" name="_計算" displayName="_計算" ref="A1:D201" totalsRowShown="0">
  <autoFilter ref="A1:D201" xr:uid="{731AD8B5-DE44-49F4-97D5-65A8C7214E23}"/>
  <tableColumns count="4">
    <tableColumn id="1" xr3:uid="{4FDC93DF-56B5-4F6E-9803-3E28E3BC8DB6}" name="経過年数" dataDxfId="20">
      <calculatedColumnFormula array="1">ROW()-ROW(_計算[#Headers])-1</calculatedColumnFormula>
    </tableColumn>
    <tableColumn id="2" xr3:uid="{65AA7EE7-A850-4086-A601-4607591A52D2}" name="単一劣化曲線(直近)" dataDxfId="19">
      <calculatedColumnFormula>OFFSET(_出力[[#Headers],[単一劣化曲線(直近)の係数a]],1,0)*_計算[[#This Row],[経過年数]]^2+5</calculatedColumnFormula>
    </tableColumn>
    <tableColumn id="4" xr3:uid="{3CB82DB0-2328-422A-9F27-E714F79121EB}" name="単一劣化曲線(複数)" dataDxfId="18">
      <calculatedColumnFormula>OFFSET(_出力[[#Headers],[単一劣化曲線(複数)の係数a]],1,0)*_計算[[#This Row],[経過年数]]^2+5</calculatedColumnFormula>
    </tableColumn>
    <tableColumn id="3" xr3:uid="{0CF72034-6EFA-41E6-B965-DA53C3181EF5}" name="標準劣化曲線" dataDxfId="17">
      <calculatedColumnFormula>OFFSET(_出力[[#Headers],[標準劣化曲線の係数a]],1,0)*_計算[[#This Row],[経過年数]]^2+5</calculatedColumnFormula>
    </tableColumn>
  </tableColumns>
  <tableStyleInfo name="TableStyleMedium4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977501FE-9B92-404B-B309-4F5C0F97C4AE}" name="_現在の健全度" displayName="_現在の健全度" ref="F1:Q3" totalsRowShown="0" dataDxfId="16">
  <autoFilter ref="F1:Q3" xr:uid="{977501FE-9B92-404B-B309-4F5C0F97C4AE}"/>
  <tableColumns count="12">
    <tableColumn id="1" xr3:uid="{A4ECCE6D-9F25-40DE-96F9-5757E32CDD2F}" name="経過年数" dataDxfId="15">
      <calculatedColumnFormula>IF(OFFSET(_出力[[#Headers],[グループ番号]],1,0)="","",_xlfn.XLOOKUP(OFFSET(_出力[[#Headers],[グループ番号]],1,0),_入力[グループ番号],_入力[x]))</calculatedColumnFormula>
    </tableColumn>
    <tableColumn id="2" xr3:uid="{254454C7-77F9-4F27-8C68-30F28BCA42A2}" name="直近の健全度" dataDxfId="14">
      <calculatedColumnFormula>IF(OFFSET(_出力[[#Headers],[グループ番号]],1,0)="","",_xlfn.XLOOKUP(OFFSET(_出力[[#Headers],[グループ番号]],1,0),_入力[グループ番号],_入力[直近の健全度]))</calculatedColumnFormula>
    </tableColumn>
    <tableColumn id="4" xr3:uid="{01F9882F-8A2E-4408-ADBB-866952B83AFB}" name="経過年数(1)" dataDxfId="13">
      <calculatedColumnFormula>IF(_出力[[#This Row],[グループ番号]]="","",_xlfn.XLOOKUP(_出力[[#This Row],[グループ番号]],_入力[グループ番号],_入力[x(1)]))</calculatedColumnFormula>
    </tableColumn>
    <tableColumn id="5" xr3:uid="{D0D35AC4-38C7-4341-AB93-00B82130FA26}" name="過去の健全度(1)" dataDxfId="12">
      <calculatedColumnFormula>IF(OFFSET(_出力[[#Headers],[グループ番号]],1,0)="","",_xlfn.XLOOKUP(OFFSET(_出力[[#Headers],[グループ番号]],1,0),_入力[グループ番号],_入力[過去の健全度(1)]))</calculatedColumnFormula>
    </tableColumn>
    <tableColumn id="6" xr3:uid="{706DBDDD-F3F3-47D8-B609-6096CC9CD649}" name="経過年数(2)" dataDxfId="11">
      <calculatedColumnFormula>IF(_出力[[#This Row],[グループ番号]]="","",_xlfn.XLOOKUP(_出力[[#This Row],[グループ番号]],_入力[グループ番号],_入力[x(2)]))</calculatedColumnFormula>
    </tableColumn>
    <tableColumn id="7" xr3:uid="{E809BF9C-1D9E-4958-A24A-C6F5BA41BF85}" name="過去の健全度(2)" dataDxfId="10">
      <calculatedColumnFormula>IF(OFFSET(_出力[[#Headers],[グループ番号]],1,0)="","",_xlfn.XLOOKUP(OFFSET(_出力[[#Headers],[グループ番号]],1,0),_入力[グループ番号],_入力[過去の健全度(2)]))</calculatedColumnFormula>
    </tableColumn>
    <tableColumn id="8" xr3:uid="{B9B20516-5E25-44B6-9B8F-BC947695DB0B}" name="経過年数(3)" dataDxfId="9">
      <calculatedColumnFormula>IF(_出力[[#This Row],[グループ番号]]="","",_xlfn.XLOOKUP(_出力[[#This Row],[グループ番号]],_入力[グループ番号],_入力[x(3)]))</calculatedColumnFormula>
    </tableColumn>
    <tableColumn id="9" xr3:uid="{08C3709E-CEB4-4F61-BE23-9E0003B27E54}" name="過去の健全度(3)" dataDxfId="8">
      <calculatedColumnFormula>IF(OFFSET(_出力[[#Headers],[グループ番号]],1,0)="","",_xlfn.XLOOKUP(OFFSET(_出力[[#Headers],[グループ番号]],1,0),_入力[グループ番号],_入力[過去の健全度(3)]))</calculatedColumnFormula>
    </tableColumn>
    <tableColumn id="10" xr3:uid="{DC101907-43B3-4ADF-A737-384B00321D62}" name="経過年数(4)" dataDxfId="7">
      <calculatedColumnFormula>IF(_出力[[#This Row],[グループ番号]]="","",_xlfn.XLOOKUP(_出力[[#This Row],[グループ番号]],_入力[グループ番号],_入力[x(4)]))</calculatedColumnFormula>
    </tableColumn>
    <tableColumn id="11" xr3:uid="{2AB4CEEB-9EDD-4D5A-84E5-31995C157903}" name="過去の健全度(4)" dataDxfId="6">
      <calculatedColumnFormula>IF(OFFSET(_出力[[#Headers],[グループ番号]],1,0)="","",_xlfn.XLOOKUP(OFFSET(_出力[[#Headers],[グループ番号]],1,0),_入力[グループ番号],_入力[過去の健全度(4)]))</calculatedColumnFormula>
    </tableColumn>
    <tableColumn id="12" xr3:uid="{A73E0425-9FF0-459E-9168-8643AE747C74}" name="経過年数(5)" dataDxfId="5">
      <calculatedColumnFormula>IF(_出力[[#This Row],[グループ番号]]="","",_xlfn.XLOOKUP(_出力[[#This Row],[グループ番号]],_入力[グループ番号],_入力[x(5)]))</calculatedColumnFormula>
    </tableColumn>
    <tableColumn id="13" xr3:uid="{70A1D56B-C45F-4988-97E4-185A3289F1D1}" name="過去の健全度(5)" dataDxfId="4">
      <calculatedColumnFormula>IF(OFFSET(_出力[[#Headers],[グループ番号]],1,0)="","",_xlfn.XLOOKUP(OFFSET(_出力[[#Headers],[グループ番号]],1,0),_入力[グループ番号],_入力[過去の健全度(5)]))</calculatedColumnFormula>
    </tableColumn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hyperlink" Target="https://www.prpa.jp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A4"/>
  <sheetViews>
    <sheetView showGridLines="0" zoomScale="80" zoomScaleNormal="80" workbookViewId="0">
      <selection activeCell="A2" sqref="A2"/>
    </sheetView>
  </sheetViews>
  <sheetFormatPr defaultColWidth="0" defaultRowHeight="18.75" zeroHeight="1"/>
  <cols>
    <col min="1" max="1" width="22.75" customWidth="1"/>
    <col min="2" max="16384" width="9" hidden="1"/>
  </cols>
  <sheetData>
    <row r="1" spans="1:1">
      <c r="A1" s="5" t="s">
        <v>25</v>
      </c>
    </row>
    <row r="2" spans="1:1">
      <c r="A2" s="1">
        <v>2025</v>
      </c>
    </row>
    <row r="3" spans="1:1" ht="5.0999999999999996" customHeight="1"/>
    <row r="4" spans="1:1">
      <c r="A4" s="6" t="s">
        <v>0</v>
      </c>
    </row>
  </sheetData>
  <sheetProtection algorithmName="SHA-512" hashValue="+Wak4p5eI6p818+mT/eNmtMbue4DInzC7OdyP68mPkpb/o8hPTQq9X+ZgINZgLC9K/M35X3rhoKsbxAaVWpj/w==" saltValue="I0hNlzQ6y/9wL1ppX9DFag==" spinCount="100000" sheet="1" objects="1" scenarios="1"/>
  <phoneticPr fontId="1"/>
  <hyperlinks>
    <hyperlink ref="A4" r:id="rId1" xr:uid="{95EA55E9-34ED-49C8-B6C6-949CB4D39728}"/>
  </hyperlinks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EACC2E-1DBA-4D0E-BC99-5B31C006BB55}">
  <sheetPr>
    <tabColor rgb="FFFF0000"/>
  </sheetPr>
  <dimension ref="A1:AA101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C11" sqref="C11"/>
    </sheetView>
  </sheetViews>
  <sheetFormatPr defaultColWidth="0" defaultRowHeight="18.75" zeroHeight="1"/>
  <cols>
    <col min="1" max="1" width="11.875" bestFit="1" customWidth="1"/>
    <col min="2" max="2" width="15.625" bestFit="1" customWidth="1"/>
    <col min="3" max="4" width="15.875" bestFit="1" customWidth="1"/>
    <col min="5" max="5" width="25.125" bestFit="1" customWidth="1"/>
    <col min="6" max="6" width="18.875" bestFit="1" customWidth="1"/>
    <col min="7" max="7" width="25.125" bestFit="1" customWidth="1"/>
    <col min="8" max="8" width="18.875" customWidth="1"/>
    <col min="9" max="9" width="25.125" bestFit="1" customWidth="1"/>
    <col min="10" max="10" width="18.875" customWidth="1"/>
    <col min="11" max="11" width="25.125" customWidth="1"/>
    <col min="12" max="12" width="18.875" customWidth="1"/>
    <col min="13" max="13" width="25.125" bestFit="1" customWidth="1"/>
    <col min="14" max="14" width="18.875" bestFit="1" customWidth="1"/>
    <col min="15" max="15" width="8.125" bestFit="1" customWidth="1"/>
    <col min="16" max="16" width="23.375" bestFit="1" customWidth="1"/>
    <col min="17" max="17" width="29.375" hidden="1" customWidth="1"/>
    <col min="18" max="18" width="31.5" hidden="1" customWidth="1"/>
    <col min="19" max="19" width="5.25" hidden="1" customWidth="1"/>
    <col min="20" max="24" width="8" hidden="1" customWidth="1"/>
    <col min="25" max="25" width="9.25" hidden="1" customWidth="1"/>
    <col min="26" max="26" width="8.25" hidden="1" customWidth="1"/>
    <col min="27" max="27" width="10.875" hidden="1" customWidth="1"/>
    <col min="28" max="16384" width="9" hidden="1"/>
  </cols>
  <sheetData>
    <row r="1" spans="1:27">
      <c r="A1" s="8" t="s">
        <v>1</v>
      </c>
      <c r="B1" s="5" t="s">
        <v>2</v>
      </c>
      <c r="C1" s="5" t="s">
        <v>60</v>
      </c>
      <c r="D1" s="5" t="s">
        <v>40</v>
      </c>
      <c r="E1" t="s">
        <v>26</v>
      </c>
      <c r="F1" t="s">
        <v>31</v>
      </c>
      <c r="G1" s="9" t="s">
        <v>27</v>
      </c>
      <c r="H1" s="9" t="s">
        <v>32</v>
      </c>
      <c r="I1" t="s">
        <v>28</v>
      </c>
      <c r="J1" t="s">
        <v>33</v>
      </c>
      <c r="K1" s="9" t="s">
        <v>29</v>
      </c>
      <c r="L1" s="9" t="s">
        <v>34</v>
      </c>
      <c r="M1" t="s">
        <v>30</v>
      </c>
      <c r="N1" t="s">
        <v>35</v>
      </c>
      <c r="O1" s="5" t="s">
        <v>3</v>
      </c>
      <c r="P1" s="10" t="s">
        <v>4</v>
      </c>
      <c r="Q1" s="8" t="s">
        <v>42</v>
      </c>
      <c r="R1" s="8" t="s">
        <v>43</v>
      </c>
      <c r="S1" s="8" t="s">
        <v>54</v>
      </c>
      <c r="T1" s="8" t="s">
        <v>55</v>
      </c>
      <c r="U1" s="8" t="s">
        <v>56</v>
      </c>
      <c r="V1" s="8" t="s">
        <v>57</v>
      </c>
      <c r="W1" s="8" t="s">
        <v>58</v>
      </c>
      <c r="X1" s="8" t="s">
        <v>59</v>
      </c>
      <c r="Y1" s="8" t="s">
        <v>61</v>
      </c>
      <c r="Z1" s="8" t="s">
        <v>62</v>
      </c>
      <c r="AA1" s="8" t="s">
        <v>63</v>
      </c>
    </row>
    <row r="2" spans="1:27">
      <c r="A2" s="11">
        <f>ROW()-ROW(_入力[[#Headers],[通し番号]])</f>
        <v>1</v>
      </c>
      <c r="B2" s="3" t="s">
        <v>69</v>
      </c>
      <c r="C2" s="1">
        <v>1990</v>
      </c>
      <c r="D2" s="1">
        <v>3</v>
      </c>
      <c r="E2" s="1">
        <v>1995</v>
      </c>
      <c r="F2" s="1">
        <v>5</v>
      </c>
      <c r="G2" s="1">
        <v>2000</v>
      </c>
      <c r="H2" s="1">
        <v>4</v>
      </c>
      <c r="I2" s="1">
        <v>2005</v>
      </c>
      <c r="J2" s="1">
        <v>4</v>
      </c>
      <c r="K2" s="1">
        <v>2010</v>
      </c>
      <c r="L2" s="1">
        <v>3</v>
      </c>
      <c r="M2" s="1">
        <v>2015</v>
      </c>
      <c r="N2" s="1">
        <v>3</v>
      </c>
      <c r="O2" s="3" t="s">
        <v>14</v>
      </c>
      <c r="P2" s="2" cm="1">
        <f t="array" ref="P2">_xlfn.IFS(_入力[[#This Row],[グループ番号]]&lt;&gt;"",-0.001684,TRUE,"")</f>
        <v>-1.684E-3</v>
      </c>
      <c r="Q2" s="12" cm="1">
        <f t="array" aca="1" ref="Q2" ca="1">_xlfn.IFS(_入力[[#This Row],[グループ番号]]="","",_入力[[#This Row],[供用開始年度]]="","",_入力[[#This Row],[直近の健全度]]="","",TRUE,(_入力[[#This Row],[直近の健全度]]-5)/(_入力[[#This Row],[x]]^2))</f>
        <v>-1.6326530612244899E-3</v>
      </c>
      <c r="R2" s="12" cm="1">
        <f t="array" aca="1" ref="R2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>-2.2840236686390535E-3</v>
      </c>
      <c r="S2" s="7" cm="1">
        <f t="array" aca="1" ref="S2" ca="1">_xlfn.IFS(_入力[[#This Row],[グループ番号]]="","",_入力[[#This Row],[供用開始年度]]="",0,TRUE,OFFSET(_共通[[#Headers],[直近の機能診断年度]],1,0)-_入力[[#This Row],[供用開始年度]])</f>
        <v>35</v>
      </c>
      <c r="T2" s="7" cm="1">
        <f t="array" ref="T2">_xlfn.IFS(_入力[[#This Row],[グループ番号]]="","",_入力[[#This Row],[過去の機能診断年度(1)]]="",0,TRUE,_入力[[#This Row],[過去の機能診断年度(1)]]-_入力[[#This Row],[供用開始年度]])</f>
        <v>5</v>
      </c>
      <c r="U2" s="7" cm="1">
        <f t="array" ref="U2">_xlfn.IFS(_入力[[#This Row],[グループ番号]]="","",_入力[[#This Row],[過去の機能診断年度(2)]]="",0,TRUE,_入力[[#This Row],[過去の機能診断年度(2)]]-_入力[[#This Row],[供用開始年度]])</f>
        <v>10</v>
      </c>
      <c r="V2" s="7" cm="1">
        <f t="array" ref="V2">_xlfn.IFS(_入力[[#This Row],[グループ番号]]="","",_入力[[#This Row],[過去の機能診断年度(3)]]="",0,TRUE,_入力[[#This Row],[過去の機能診断年度(3)]]-_入力[[#This Row],[供用開始年度]])</f>
        <v>15</v>
      </c>
      <c r="W2" s="7" cm="1">
        <f t="array" ref="W2">_xlfn.IFS(_入力[[#This Row],[グループ番号]]="","",_入力[[#This Row],[過去の機能診断年度(4)]]="",0,TRUE,_入力[[#This Row],[過去の機能診断年度(4)]]-_入力[[#This Row],[供用開始年度]])</f>
        <v>20</v>
      </c>
      <c r="X2" s="7" cm="1">
        <f t="array" ref="X2">_xlfn.IFS(_入力[[#This Row],[グループ番号]]="","",_入力[[#This Row],[過去の機能診断年度(5)]]="",0,TRUE,_入力[[#This Row],[過去の機能診断年度(5)]]-_入力[[#This Row],[供用開始年度]])</f>
        <v>25</v>
      </c>
      <c r="Y2" s="13" cm="1">
        <f t="array" aca="1" ref="Y2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>8175</v>
      </c>
      <c r="Z2" s="13" cm="1">
        <f t="array" aca="1" ref="Z2" ca="1">_xlfn.IFS(_入力[[#This Row],[グループ番号]]="","",TRUE,_入力[[#This Row],[x]]^2+_入力[[#This Row],[x(1)]]^2+_入力[[#This Row],[x(2)]]^2+_入力[[#This Row],[x(3)]]^2+_入力[[#This Row],[x(4)]]^2+_入力[[#This Row],[x(5)]]^2)</f>
        <v>2600</v>
      </c>
      <c r="AA2" s="13" cm="1">
        <f t="array" aca="1" ref="AA2" ca="1">_xlfn.IFS(_入力[[#This Row],[グループ番号]]="","",TRUE,_入力[[#This Row],[x]]^4+_入力[[#This Row],[x(1)]]^4+_入力[[#This Row],[x(2)]]^4+_入力[[#This Row],[x(3)]]^4+_入力[[#This Row],[x(4)]]^4+_入力[[#This Row],[x(5)]]^4)</f>
        <v>2112500</v>
      </c>
    </row>
    <row r="3" spans="1:27">
      <c r="A3" s="11">
        <f>ROW()-ROW(_入力[[#Headers],[通し番号]])</f>
        <v>2</v>
      </c>
      <c r="B3" s="3" t="s">
        <v>76</v>
      </c>
      <c r="C3" s="1">
        <v>1990</v>
      </c>
      <c r="D3" s="1">
        <v>2</v>
      </c>
      <c r="E3" s="1">
        <v>1995</v>
      </c>
      <c r="F3" s="1">
        <v>4</v>
      </c>
      <c r="G3" s="1">
        <v>2000</v>
      </c>
      <c r="H3" s="1">
        <v>4</v>
      </c>
      <c r="I3" s="1">
        <v>2005</v>
      </c>
      <c r="J3" s="1">
        <v>3</v>
      </c>
      <c r="K3" s="1"/>
      <c r="L3" s="1"/>
      <c r="M3" s="1">
        <v>2015</v>
      </c>
      <c r="N3" s="1">
        <v>2</v>
      </c>
      <c r="O3" s="3" t="s">
        <v>13</v>
      </c>
      <c r="P3" s="2" cm="1">
        <f t="array" ref="P3">_xlfn.IFS(_入力[[#This Row],[グループ番号]]&lt;&gt;"",-0.001684,TRUE,"")</f>
        <v>-1.684E-3</v>
      </c>
      <c r="Q3" s="12" cm="1">
        <f t="array" aca="1" ref="Q3" ca="1">_xlfn.IFS(_入力[[#This Row],[グループ番号]]="","",_入力[[#This Row],[供用開始年度]]="","",_入力[[#This Row],[直近の健全度]]="","",TRUE,(_入力[[#This Row],[直近の健全度]]-5)/(_入力[[#This Row],[x]]^2))</f>
        <v>-2.4489795918367346E-3</v>
      </c>
      <c r="R3" s="12" cm="1">
        <f t="array" aca="1" ref="R3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>-3.1370038412291933E-3</v>
      </c>
      <c r="S3" s="7" cm="1">
        <f t="array" aca="1" ref="S3" ca="1">_xlfn.IFS(_入力[[#This Row],[グループ番号]]="","",_入力[[#This Row],[供用開始年度]]="",0,TRUE,OFFSET(_共通[[#Headers],[直近の機能診断年度]],1,0)-_入力[[#This Row],[供用開始年度]])</f>
        <v>35</v>
      </c>
      <c r="T3" s="7" cm="1">
        <f t="array" ref="T3">_xlfn.IFS(_入力[[#This Row],[グループ番号]]="","",_入力[[#This Row],[過去の機能診断年度(1)]]="",0,TRUE,_入力[[#This Row],[過去の機能診断年度(1)]]-_入力[[#This Row],[供用開始年度]])</f>
        <v>5</v>
      </c>
      <c r="U3" s="7" cm="1">
        <f t="array" ref="U3">_xlfn.IFS(_入力[[#This Row],[グループ番号]]="","",_入力[[#This Row],[過去の機能診断年度(2)]]="",0,TRUE,_入力[[#This Row],[過去の機能診断年度(2)]]-_入力[[#This Row],[供用開始年度]])</f>
        <v>10</v>
      </c>
      <c r="V3" s="7" cm="1">
        <f t="array" ref="V3">_xlfn.IFS(_入力[[#This Row],[グループ番号]]="","",_入力[[#This Row],[過去の機能診断年度(3)]]="",0,TRUE,_入力[[#This Row],[過去の機能診断年度(3)]]-_入力[[#This Row],[供用開始年度]])</f>
        <v>15</v>
      </c>
      <c r="W3" s="7" cm="1">
        <f t="array" ref="W3">_xlfn.IFS(_入力[[#This Row],[グループ番号]]="","",_入力[[#This Row],[過去の機能診断年度(4)]]="",0,TRUE,_入力[[#This Row],[過去の機能診断年度(4)]]-_入力[[#This Row],[供用開始年度]])</f>
        <v>0</v>
      </c>
      <c r="X3" s="7" cm="1">
        <f t="array" ref="X3">_xlfn.IFS(_入力[[#This Row],[グループ番号]]="","",_入力[[#This Row],[過去の機能診断年度(5)]]="",0,TRUE,_入力[[#This Row],[過去の機能診断年度(5)]]-_入力[[#This Row],[供用開始年度]])</f>
        <v>25</v>
      </c>
      <c r="Y3" s="13" cm="1">
        <f t="array" aca="1" ref="Y3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>4875</v>
      </c>
      <c r="Z3" s="13" cm="1">
        <f t="array" aca="1" ref="Z3" ca="1">_xlfn.IFS(_入力[[#This Row],[グループ番号]]="","",TRUE,_入力[[#This Row],[x]]^2+_入力[[#This Row],[x(1)]]^2+_入力[[#This Row],[x(2)]]^2+_入力[[#This Row],[x(3)]]^2+_入力[[#This Row],[x(4)]]^2+_入力[[#This Row],[x(5)]]^2)</f>
        <v>2200</v>
      </c>
      <c r="AA3" s="13" cm="1">
        <f t="array" aca="1" ref="AA3" ca="1">_xlfn.IFS(_入力[[#This Row],[グループ番号]]="","",TRUE,_入力[[#This Row],[x]]^4+_入力[[#This Row],[x(1)]]^4+_入力[[#This Row],[x(2)]]^4+_入力[[#This Row],[x(3)]]^4+_入力[[#This Row],[x(4)]]^4+_入力[[#This Row],[x(5)]]^4)</f>
        <v>1952500</v>
      </c>
    </row>
    <row r="4" spans="1:27">
      <c r="A4" s="11">
        <f>ROW()-ROW(_入力[[#Headers],[通し番号]])</f>
        <v>3</v>
      </c>
      <c r="B4" s="3" t="s">
        <v>5</v>
      </c>
      <c r="C4" s="1">
        <v>1990</v>
      </c>
      <c r="D4" s="1">
        <v>3</v>
      </c>
      <c r="E4" s="1">
        <v>1995</v>
      </c>
      <c r="F4" s="1">
        <v>5</v>
      </c>
      <c r="G4" s="1"/>
      <c r="H4" s="1"/>
      <c r="I4" s="1">
        <v>2005</v>
      </c>
      <c r="J4" s="1">
        <v>3</v>
      </c>
      <c r="K4" s="1"/>
      <c r="L4" s="1"/>
      <c r="M4" s="1"/>
      <c r="N4" s="1"/>
      <c r="O4" s="3" t="s">
        <v>13</v>
      </c>
      <c r="P4" s="2" cm="1">
        <f t="array" ref="P4">_xlfn.IFS(_入力[[#This Row],[グループ番号]]&lt;&gt;"",-0.001684,TRUE,"")</f>
        <v>-1.684E-3</v>
      </c>
      <c r="Q4" s="12" cm="1">
        <f t="array" aca="1" ref="Q4" ca="1">_xlfn.IFS(_入力[[#This Row],[グループ番号]]="","",_入力[[#This Row],[供用開始年度]]="","",_入力[[#This Row],[直近の健全度]]="","",TRUE,(_入力[[#This Row],[直近の健全度]]-5)/(_入力[[#This Row],[x]]^2))</f>
        <v>-1.6326530612244899E-3</v>
      </c>
      <c r="R4" s="12" cm="1">
        <f t="array" aca="1" ref="R4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>-1.8687072090213452E-3</v>
      </c>
      <c r="S4" s="7" cm="1">
        <f t="array" aca="1" ref="S4" ca="1">_xlfn.IFS(_入力[[#This Row],[グループ番号]]="","",_入力[[#This Row],[供用開始年度]]="",0,TRUE,OFFSET(_共通[[#Headers],[直近の機能診断年度]],1,0)-_入力[[#This Row],[供用開始年度]])</f>
        <v>35</v>
      </c>
      <c r="T4" s="7" cm="1">
        <f t="array" ref="T4">_xlfn.IFS(_入力[[#This Row],[グループ番号]]="","",_入力[[#This Row],[過去の機能診断年度(1)]]="",0,TRUE,_入力[[#This Row],[過去の機能診断年度(1)]]-_入力[[#This Row],[供用開始年度]])</f>
        <v>5</v>
      </c>
      <c r="U4" s="7" cm="1">
        <f t="array" ref="U4">_xlfn.IFS(_入力[[#This Row],[グループ番号]]="","",_入力[[#This Row],[過去の機能診断年度(2)]]="",0,TRUE,_入力[[#This Row],[過去の機能診断年度(2)]]-_入力[[#This Row],[供用開始年度]])</f>
        <v>0</v>
      </c>
      <c r="V4" s="7" cm="1">
        <f t="array" ref="V4">_xlfn.IFS(_入力[[#This Row],[グループ番号]]="","",_入力[[#This Row],[過去の機能診断年度(3)]]="",0,TRUE,_入力[[#This Row],[過去の機能診断年度(3)]]-_入力[[#This Row],[供用開始年度]])</f>
        <v>15</v>
      </c>
      <c r="W4" s="7" cm="1">
        <f t="array" ref="W4">_xlfn.IFS(_入力[[#This Row],[グループ番号]]="","",_入力[[#This Row],[過去の機能診断年度(4)]]="",0,TRUE,_入力[[#This Row],[過去の機能診断年度(4)]]-_入力[[#This Row],[供用開始年度]])</f>
        <v>0</v>
      </c>
      <c r="X4" s="7" cm="1">
        <f t="array" ref="X4">_xlfn.IFS(_入力[[#This Row],[グループ番号]]="","",_入力[[#This Row],[過去の機能診断年度(5)]]="",0,TRUE,_入力[[#This Row],[過去の機能診断年度(5)]]-_入力[[#This Row],[供用開始年度]])</f>
        <v>0</v>
      </c>
      <c r="Y4" s="13" cm="1">
        <f t="array" aca="1" ref="Y4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>4475</v>
      </c>
      <c r="Z4" s="13" cm="1">
        <f t="array" aca="1" ref="Z4" ca="1">_xlfn.IFS(_入力[[#This Row],[グループ番号]]="","",TRUE,_入力[[#This Row],[x]]^2+_入力[[#This Row],[x(1)]]^2+_入力[[#This Row],[x(2)]]^2+_入力[[#This Row],[x(3)]]^2+_入力[[#This Row],[x(4)]]^2+_入力[[#This Row],[x(5)]]^2)</f>
        <v>1475</v>
      </c>
      <c r="AA4" s="13" cm="1">
        <f t="array" aca="1" ref="AA4" ca="1">_xlfn.IFS(_入力[[#This Row],[グループ番号]]="","",TRUE,_入力[[#This Row],[x]]^4+_入力[[#This Row],[x(1)]]^4+_入力[[#This Row],[x(2)]]^4+_入力[[#This Row],[x(3)]]^4+_入力[[#This Row],[x(4)]]^4+_入力[[#This Row],[x(5)]]^4)</f>
        <v>1551875</v>
      </c>
    </row>
    <row r="5" spans="1:27">
      <c r="A5" s="11">
        <f>ROW()-ROW(_入力[[#Headers],[通し番号]])</f>
        <v>4</v>
      </c>
      <c r="B5" s="3" t="s">
        <v>6</v>
      </c>
      <c r="C5" s="1">
        <v>1990</v>
      </c>
      <c r="D5" s="1">
        <v>4</v>
      </c>
      <c r="E5" s="1">
        <v>1995</v>
      </c>
      <c r="F5" s="1">
        <v>5</v>
      </c>
      <c r="G5" s="1"/>
      <c r="H5" s="1"/>
      <c r="I5" s="1">
        <v>2005</v>
      </c>
      <c r="J5" s="1">
        <v>4</v>
      </c>
      <c r="K5" s="1"/>
      <c r="L5" s="1"/>
      <c r="M5" s="1"/>
      <c r="N5" s="1"/>
      <c r="O5" s="3" t="s">
        <v>13</v>
      </c>
      <c r="P5" s="2" cm="1">
        <f t="array" ref="P5">_xlfn.IFS(_入力[[#This Row],[グループ番号]]&lt;&gt;"",-0.001684,TRUE,"")</f>
        <v>-1.684E-3</v>
      </c>
      <c r="Q5" s="12" cm="1">
        <f t="array" aca="1" ref="Q5" ca="1">_xlfn.IFS(_入力[[#This Row],[グループ番号]]="","",_入力[[#This Row],[供用開始年度]]="","",_入力[[#This Row],[直近の健全度]]="","",TRUE,(_入力[[#This Row],[直近の健全度]]-5)/(_入力[[#This Row],[x]]^2))</f>
        <v>-8.1632653061224493E-4</v>
      </c>
      <c r="R5" s="12" cm="1">
        <f t="array" aca="1" ref="R5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>-9.343536045106726E-4</v>
      </c>
      <c r="S5" s="7" cm="1">
        <f t="array" aca="1" ref="S5" ca="1">_xlfn.IFS(_入力[[#This Row],[グループ番号]]="","",_入力[[#This Row],[供用開始年度]]="",0,TRUE,OFFSET(_共通[[#Headers],[直近の機能診断年度]],1,0)-_入力[[#This Row],[供用開始年度]])</f>
        <v>35</v>
      </c>
      <c r="T5" s="7" cm="1">
        <f t="array" ref="T5">_xlfn.IFS(_入力[[#This Row],[グループ番号]]="","",_入力[[#This Row],[過去の機能診断年度(1)]]="",0,TRUE,_入力[[#This Row],[過去の機能診断年度(1)]]-_入力[[#This Row],[供用開始年度]])</f>
        <v>5</v>
      </c>
      <c r="U5" s="7" cm="1">
        <f t="array" ref="U5">_xlfn.IFS(_入力[[#This Row],[グループ番号]]="","",_入力[[#This Row],[過去の機能診断年度(2)]]="",0,TRUE,_入力[[#This Row],[過去の機能診断年度(2)]]-_入力[[#This Row],[供用開始年度]])</f>
        <v>0</v>
      </c>
      <c r="V5" s="7" cm="1">
        <f t="array" ref="V5">_xlfn.IFS(_入力[[#This Row],[グループ番号]]="","",_入力[[#This Row],[過去の機能診断年度(3)]]="",0,TRUE,_入力[[#This Row],[過去の機能診断年度(3)]]-_入力[[#This Row],[供用開始年度]])</f>
        <v>15</v>
      </c>
      <c r="W5" s="7" cm="1">
        <f t="array" ref="W5">_xlfn.IFS(_入力[[#This Row],[グループ番号]]="","",_入力[[#This Row],[過去の機能診断年度(4)]]="",0,TRUE,_入力[[#This Row],[過去の機能診断年度(4)]]-_入力[[#This Row],[供用開始年度]])</f>
        <v>0</v>
      </c>
      <c r="X5" s="7" cm="1">
        <f t="array" ref="X5">_xlfn.IFS(_入力[[#This Row],[グループ番号]]="","",_入力[[#This Row],[過去の機能診断年度(5)]]="",0,TRUE,_入力[[#This Row],[過去の機能診断年度(5)]]-_入力[[#This Row],[供用開始年度]])</f>
        <v>0</v>
      </c>
      <c r="Y5" s="13" cm="1">
        <f t="array" aca="1" ref="Y5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>5925</v>
      </c>
      <c r="Z5" s="13" cm="1">
        <f t="array" aca="1" ref="Z5" ca="1">_xlfn.IFS(_入力[[#This Row],[グループ番号]]="","",TRUE,_入力[[#This Row],[x]]^2+_入力[[#This Row],[x(1)]]^2+_入力[[#This Row],[x(2)]]^2+_入力[[#This Row],[x(3)]]^2+_入力[[#This Row],[x(4)]]^2+_入力[[#This Row],[x(5)]]^2)</f>
        <v>1475</v>
      </c>
      <c r="AA5" s="13" cm="1">
        <f t="array" aca="1" ref="AA5" ca="1">_xlfn.IFS(_入力[[#This Row],[グループ番号]]="","",TRUE,_入力[[#This Row],[x]]^4+_入力[[#This Row],[x(1)]]^4+_入力[[#This Row],[x(2)]]^4+_入力[[#This Row],[x(3)]]^4+_入力[[#This Row],[x(4)]]^4+_入力[[#This Row],[x(5)]]^4)</f>
        <v>1551875</v>
      </c>
    </row>
    <row r="6" spans="1:27">
      <c r="A6" s="11">
        <f>ROW()-ROW(_入力[[#Headers],[通し番号]])</f>
        <v>5</v>
      </c>
      <c r="B6" s="3" t="s">
        <v>7</v>
      </c>
      <c r="C6" s="1">
        <v>1990</v>
      </c>
      <c r="D6" s="1">
        <v>3</v>
      </c>
      <c r="E6" s="1">
        <v>1995</v>
      </c>
      <c r="F6" s="1">
        <v>5</v>
      </c>
      <c r="G6" s="1"/>
      <c r="H6" s="1"/>
      <c r="I6" s="1">
        <v>2005</v>
      </c>
      <c r="J6" s="1">
        <v>3</v>
      </c>
      <c r="K6" s="1"/>
      <c r="L6" s="1"/>
      <c r="M6" s="1"/>
      <c r="N6" s="1"/>
      <c r="O6" s="3" t="s">
        <v>13</v>
      </c>
      <c r="P6" s="2" cm="1">
        <f t="array" ref="P6">_xlfn.IFS(_入力[[#This Row],[グループ番号]]&lt;&gt;"",-0.001684,TRUE,"")</f>
        <v>-1.684E-3</v>
      </c>
      <c r="Q6" s="12" cm="1">
        <f t="array" aca="1" ref="Q6" ca="1">_xlfn.IFS(_入力[[#This Row],[グループ番号]]="","",_入力[[#This Row],[供用開始年度]]="","",_入力[[#This Row],[直近の健全度]]="","",TRUE,(_入力[[#This Row],[直近の健全度]]-5)/(_入力[[#This Row],[x]]^2))</f>
        <v>-1.6326530612244899E-3</v>
      </c>
      <c r="R6" s="12" cm="1">
        <f t="array" aca="1" ref="R6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>-1.8687072090213452E-3</v>
      </c>
      <c r="S6" s="7" cm="1">
        <f t="array" aca="1" ref="S6" ca="1">_xlfn.IFS(_入力[[#This Row],[グループ番号]]="","",_入力[[#This Row],[供用開始年度]]="",0,TRUE,OFFSET(_共通[[#Headers],[直近の機能診断年度]],1,0)-_入力[[#This Row],[供用開始年度]])</f>
        <v>35</v>
      </c>
      <c r="T6" s="7" cm="1">
        <f t="array" ref="T6">_xlfn.IFS(_入力[[#This Row],[グループ番号]]="","",_入力[[#This Row],[過去の機能診断年度(1)]]="",0,TRUE,_入力[[#This Row],[過去の機能診断年度(1)]]-_入力[[#This Row],[供用開始年度]])</f>
        <v>5</v>
      </c>
      <c r="U6" s="7" cm="1">
        <f t="array" ref="U6">_xlfn.IFS(_入力[[#This Row],[グループ番号]]="","",_入力[[#This Row],[過去の機能診断年度(2)]]="",0,TRUE,_入力[[#This Row],[過去の機能診断年度(2)]]-_入力[[#This Row],[供用開始年度]])</f>
        <v>0</v>
      </c>
      <c r="V6" s="7" cm="1">
        <f t="array" ref="V6">_xlfn.IFS(_入力[[#This Row],[グループ番号]]="","",_入力[[#This Row],[過去の機能診断年度(3)]]="",0,TRUE,_入力[[#This Row],[過去の機能診断年度(3)]]-_入力[[#This Row],[供用開始年度]])</f>
        <v>15</v>
      </c>
      <c r="W6" s="7" cm="1">
        <f t="array" ref="W6">_xlfn.IFS(_入力[[#This Row],[グループ番号]]="","",_入力[[#This Row],[過去の機能診断年度(4)]]="",0,TRUE,_入力[[#This Row],[過去の機能診断年度(4)]]-_入力[[#This Row],[供用開始年度]])</f>
        <v>0</v>
      </c>
      <c r="X6" s="7" cm="1">
        <f t="array" ref="X6">_xlfn.IFS(_入力[[#This Row],[グループ番号]]="","",_入力[[#This Row],[過去の機能診断年度(5)]]="",0,TRUE,_入力[[#This Row],[過去の機能診断年度(5)]]-_入力[[#This Row],[供用開始年度]])</f>
        <v>0</v>
      </c>
      <c r="Y6" s="13" cm="1">
        <f t="array" aca="1" ref="Y6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>4475</v>
      </c>
      <c r="Z6" s="13" cm="1">
        <f t="array" aca="1" ref="Z6" ca="1">_xlfn.IFS(_入力[[#This Row],[グループ番号]]="","",TRUE,_入力[[#This Row],[x]]^2+_入力[[#This Row],[x(1)]]^2+_入力[[#This Row],[x(2)]]^2+_入力[[#This Row],[x(3)]]^2+_入力[[#This Row],[x(4)]]^2+_入力[[#This Row],[x(5)]]^2)</f>
        <v>1475</v>
      </c>
      <c r="AA6" s="13" cm="1">
        <f t="array" aca="1" ref="AA6" ca="1">_xlfn.IFS(_入力[[#This Row],[グループ番号]]="","",TRUE,_入力[[#This Row],[x]]^4+_入力[[#This Row],[x(1)]]^4+_入力[[#This Row],[x(2)]]^4+_入力[[#This Row],[x(3)]]^4+_入力[[#This Row],[x(4)]]^4+_入力[[#This Row],[x(5)]]^4)</f>
        <v>1551875</v>
      </c>
    </row>
    <row r="7" spans="1:27">
      <c r="A7" s="11">
        <f>ROW()-ROW(_入力[[#Headers],[通し番号]])</f>
        <v>6</v>
      </c>
      <c r="B7" s="3" t="s">
        <v>8</v>
      </c>
      <c r="C7" s="1">
        <v>1990</v>
      </c>
      <c r="D7" s="1">
        <v>4</v>
      </c>
      <c r="E7" s="1">
        <v>1995</v>
      </c>
      <c r="F7" s="1">
        <v>5</v>
      </c>
      <c r="G7" s="1"/>
      <c r="H7" s="1"/>
      <c r="I7" s="1">
        <v>2005</v>
      </c>
      <c r="J7" s="1">
        <v>4</v>
      </c>
      <c r="K7" s="1"/>
      <c r="L7" s="1"/>
      <c r="M7" s="1"/>
      <c r="N7" s="1"/>
      <c r="O7" s="3" t="s">
        <v>13</v>
      </c>
      <c r="P7" s="2" cm="1">
        <f t="array" ref="P7">_xlfn.IFS(_入力[[#This Row],[グループ番号]]&lt;&gt;"",-0.001684,TRUE,"")</f>
        <v>-1.684E-3</v>
      </c>
      <c r="Q7" s="12" cm="1">
        <f t="array" aca="1" ref="Q7" ca="1">_xlfn.IFS(_入力[[#This Row],[グループ番号]]="","",_入力[[#This Row],[供用開始年度]]="","",_入力[[#This Row],[直近の健全度]]="","",TRUE,(_入力[[#This Row],[直近の健全度]]-5)/(_入力[[#This Row],[x]]^2))</f>
        <v>-8.1632653061224493E-4</v>
      </c>
      <c r="R7" s="12" cm="1">
        <f t="array" aca="1" ref="R7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>-9.343536045106726E-4</v>
      </c>
      <c r="S7" s="7" cm="1">
        <f t="array" aca="1" ref="S7" ca="1">_xlfn.IFS(_入力[[#This Row],[グループ番号]]="","",_入力[[#This Row],[供用開始年度]]="",0,TRUE,OFFSET(_共通[[#Headers],[直近の機能診断年度]],1,0)-_入力[[#This Row],[供用開始年度]])</f>
        <v>35</v>
      </c>
      <c r="T7" s="7" cm="1">
        <f t="array" ref="T7">_xlfn.IFS(_入力[[#This Row],[グループ番号]]="","",_入力[[#This Row],[過去の機能診断年度(1)]]="",0,TRUE,_入力[[#This Row],[過去の機能診断年度(1)]]-_入力[[#This Row],[供用開始年度]])</f>
        <v>5</v>
      </c>
      <c r="U7" s="7" cm="1">
        <f t="array" ref="U7">_xlfn.IFS(_入力[[#This Row],[グループ番号]]="","",_入力[[#This Row],[過去の機能診断年度(2)]]="",0,TRUE,_入力[[#This Row],[過去の機能診断年度(2)]]-_入力[[#This Row],[供用開始年度]])</f>
        <v>0</v>
      </c>
      <c r="V7" s="7" cm="1">
        <f t="array" ref="V7">_xlfn.IFS(_入力[[#This Row],[グループ番号]]="","",_入力[[#This Row],[過去の機能診断年度(3)]]="",0,TRUE,_入力[[#This Row],[過去の機能診断年度(3)]]-_入力[[#This Row],[供用開始年度]])</f>
        <v>15</v>
      </c>
      <c r="W7" s="7" cm="1">
        <f t="array" ref="W7">_xlfn.IFS(_入力[[#This Row],[グループ番号]]="","",_入力[[#This Row],[過去の機能診断年度(4)]]="",0,TRUE,_入力[[#This Row],[過去の機能診断年度(4)]]-_入力[[#This Row],[供用開始年度]])</f>
        <v>0</v>
      </c>
      <c r="X7" s="7" cm="1">
        <f t="array" ref="X7">_xlfn.IFS(_入力[[#This Row],[グループ番号]]="","",_入力[[#This Row],[過去の機能診断年度(5)]]="",0,TRUE,_入力[[#This Row],[過去の機能診断年度(5)]]-_入力[[#This Row],[供用開始年度]])</f>
        <v>0</v>
      </c>
      <c r="Y7" s="13" cm="1">
        <f t="array" aca="1" ref="Y7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>5925</v>
      </c>
      <c r="Z7" s="13" cm="1">
        <f t="array" aca="1" ref="Z7" ca="1">_xlfn.IFS(_入力[[#This Row],[グループ番号]]="","",TRUE,_入力[[#This Row],[x]]^2+_入力[[#This Row],[x(1)]]^2+_入力[[#This Row],[x(2)]]^2+_入力[[#This Row],[x(3)]]^2+_入力[[#This Row],[x(4)]]^2+_入力[[#This Row],[x(5)]]^2)</f>
        <v>1475</v>
      </c>
      <c r="AA7" s="13" cm="1">
        <f t="array" aca="1" ref="AA7" ca="1">_xlfn.IFS(_入力[[#This Row],[グループ番号]]="","",TRUE,_入力[[#This Row],[x]]^4+_入力[[#This Row],[x(1)]]^4+_入力[[#This Row],[x(2)]]^4+_入力[[#This Row],[x(3)]]^4+_入力[[#This Row],[x(4)]]^4+_入力[[#This Row],[x(5)]]^4)</f>
        <v>1551875</v>
      </c>
    </row>
    <row r="8" spans="1:27">
      <c r="A8" s="11">
        <f>ROW()-ROW(_入力[[#Headers],[通し番号]])</f>
        <v>7</v>
      </c>
      <c r="B8" s="3" t="s">
        <v>9</v>
      </c>
      <c r="C8" s="1">
        <v>1990</v>
      </c>
      <c r="D8" s="1">
        <v>4</v>
      </c>
      <c r="E8" s="1">
        <v>1995</v>
      </c>
      <c r="F8" s="1">
        <v>5</v>
      </c>
      <c r="G8" s="1"/>
      <c r="H8" s="1"/>
      <c r="I8" s="1">
        <v>2005</v>
      </c>
      <c r="J8" s="1">
        <v>4</v>
      </c>
      <c r="K8" s="1"/>
      <c r="L8" s="1"/>
      <c r="M8" s="1"/>
      <c r="N8" s="1"/>
      <c r="O8" s="3" t="s">
        <v>13</v>
      </c>
      <c r="P8" s="2" cm="1">
        <f t="array" ref="P8">_xlfn.IFS(_入力[[#This Row],[グループ番号]]&lt;&gt;"",-0.001684,TRUE,"")</f>
        <v>-1.684E-3</v>
      </c>
      <c r="Q8" s="12" cm="1">
        <f t="array" aca="1" ref="Q8" ca="1">_xlfn.IFS(_入力[[#This Row],[グループ番号]]="","",_入力[[#This Row],[供用開始年度]]="","",_入力[[#This Row],[直近の健全度]]="","",TRUE,(_入力[[#This Row],[直近の健全度]]-5)/(_入力[[#This Row],[x]]^2))</f>
        <v>-8.1632653061224493E-4</v>
      </c>
      <c r="R8" s="12" cm="1">
        <f t="array" aca="1" ref="R8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>-9.343536045106726E-4</v>
      </c>
      <c r="S8" s="7" cm="1">
        <f t="array" aca="1" ref="S8" ca="1">_xlfn.IFS(_入力[[#This Row],[グループ番号]]="","",_入力[[#This Row],[供用開始年度]]="",0,TRUE,OFFSET(_共通[[#Headers],[直近の機能診断年度]],1,0)-_入力[[#This Row],[供用開始年度]])</f>
        <v>35</v>
      </c>
      <c r="T8" s="7" cm="1">
        <f t="array" ref="T8">_xlfn.IFS(_入力[[#This Row],[グループ番号]]="","",_入力[[#This Row],[過去の機能診断年度(1)]]="",0,TRUE,_入力[[#This Row],[過去の機能診断年度(1)]]-_入力[[#This Row],[供用開始年度]])</f>
        <v>5</v>
      </c>
      <c r="U8" s="7" cm="1">
        <f t="array" ref="U8">_xlfn.IFS(_入力[[#This Row],[グループ番号]]="","",_入力[[#This Row],[過去の機能診断年度(2)]]="",0,TRUE,_入力[[#This Row],[過去の機能診断年度(2)]]-_入力[[#This Row],[供用開始年度]])</f>
        <v>0</v>
      </c>
      <c r="V8" s="7" cm="1">
        <f t="array" ref="V8">_xlfn.IFS(_入力[[#This Row],[グループ番号]]="","",_入力[[#This Row],[過去の機能診断年度(3)]]="",0,TRUE,_入力[[#This Row],[過去の機能診断年度(3)]]-_入力[[#This Row],[供用開始年度]])</f>
        <v>15</v>
      </c>
      <c r="W8" s="7" cm="1">
        <f t="array" ref="W8">_xlfn.IFS(_入力[[#This Row],[グループ番号]]="","",_入力[[#This Row],[過去の機能診断年度(4)]]="",0,TRUE,_入力[[#This Row],[過去の機能診断年度(4)]]-_入力[[#This Row],[供用開始年度]])</f>
        <v>0</v>
      </c>
      <c r="X8" s="7" cm="1">
        <f t="array" ref="X8">_xlfn.IFS(_入力[[#This Row],[グループ番号]]="","",_入力[[#This Row],[過去の機能診断年度(5)]]="",0,TRUE,_入力[[#This Row],[過去の機能診断年度(5)]]-_入力[[#This Row],[供用開始年度]])</f>
        <v>0</v>
      </c>
      <c r="Y8" s="13" cm="1">
        <f t="array" aca="1" ref="Y8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>5925</v>
      </c>
      <c r="Z8" s="13" cm="1">
        <f t="array" aca="1" ref="Z8" ca="1">_xlfn.IFS(_入力[[#This Row],[グループ番号]]="","",TRUE,_入力[[#This Row],[x]]^2+_入力[[#This Row],[x(1)]]^2+_入力[[#This Row],[x(2)]]^2+_入力[[#This Row],[x(3)]]^2+_入力[[#This Row],[x(4)]]^2+_入力[[#This Row],[x(5)]]^2)</f>
        <v>1475</v>
      </c>
      <c r="AA8" s="13" cm="1">
        <f t="array" aca="1" ref="AA8" ca="1">_xlfn.IFS(_入力[[#This Row],[グループ番号]]="","",TRUE,_入力[[#This Row],[x]]^4+_入力[[#This Row],[x(1)]]^4+_入力[[#This Row],[x(2)]]^4+_入力[[#This Row],[x(3)]]^4+_入力[[#This Row],[x(4)]]^4+_入力[[#This Row],[x(5)]]^4)</f>
        <v>1551875</v>
      </c>
    </row>
    <row r="9" spans="1:27">
      <c r="A9" s="11">
        <f>ROW()-ROW(_入力[[#Headers],[通し番号]])</f>
        <v>8</v>
      </c>
      <c r="B9" s="3" t="s">
        <v>10</v>
      </c>
      <c r="C9" s="1">
        <v>2010</v>
      </c>
      <c r="D9" s="1">
        <v>4</v>
      </c>
      <c r="E9" s="1"/>
      <c r="F9" s="1"/>
      <c r="G9" s="1"/>
      <c r="H9" s="1"/>
      <c r="I9" s="1"/>
      <c r="J9" s="1"/>
      <c r="K9" s="1"/>
      <c r="L9" s="1"/>
      <c r="M9" s="1"/>
      <c r="N9" s="1"/>
      <c r="O9" s="3" t="s">
        <v>13</v>
      </c>
      <c r="P9" s="2" cm="1">
        <f t="array" ref="P9">_xlfn.IFS(_入力[[#This Row],[グループ番号]]&lt;&gt;"",-0.001684,TRUE,"")</f>
        <v>-1.684E-3</v>
      </c>
      <c r="Q9" s="12" cm="1">
        <f t="array" aca="1" ref="Q9" ca="1">_xlfn.IFS(_入力[[#This Row],[グループ番号]]="","",_入力[[#This Row],[供用開始年度]]="","",_入力[[#This Row],[直近の健全度]]="","",TRUE,(_入力[[#This Row],[直近の健全度]]-5)/(_入力[[#This Row],[x]]^2))</f>
        <v>-4.4444444444444444E-3</v>
      </c>
      <c r="R9" s="12" cm="1">
        <f t="array" aca="1" ref="R9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>-4.4444444444444444E-3</v>
      </c>
      <c r="S9" s="7" cm="1">
        <f t="array" aca="1" ref="S9" ca="1">_xlfn.IFS(_入力[[#This Row],[グループ番号]]="","",_入力[[#This Row],[供用開始年度]]="",0,TRUE,OFFSET(_共通[[#Headers],[直近の機能診断年度]],1,0)-_入力[[#This Row],[供用開始年度]])</f>
        <v>15</v>
      </c>
      <c r="T9" s="7" cm="1">
        <f t="array" ref="T9">_xlfn.IFS(_入力[[#This Row],[グループ番号]]="","",_入力[[#This Row],[過去の機能診断年度(1)]]="",0,TRUE,_入力[[#This Row],[過去の機能診断年度(1)]]-_入力[[#This Row],[供用開始年度]])</f>
        <v>0</v>
      </c>
      <c r="U9" s="7" cm="1">
        <f t="array" ref="U9">_xlfn.IFS(_入力[[#This Row],[グループ番号]]="","",_入力[[#This Row],[過去の機能診断年度(2)]]="",0,TRUE,_入力[[#This Row],[過去の機能診断年度(2)]]-_入力[[#This Row],[供用開始年度]])</f>
        <v>0</v>
      </c>
      <c r="V9" s="7" cm="1">
        <f t="array" ref="V9">_xlfn.IFS(_入力[[#This Row],[グループ番号]]="","",_入力[[#This Row],[過去の機能診断年度(3)]]="",0,TRUE,_入力[[#This Row],[過去の機能診断年度(3)]]-_入力[[#This Row],[供用開始年度]])</f>
        <v>0</v>
      </c>
      <c r="W9" s="7" cm="1">
        <f t="array" ref="W9">_xlfn.IFS(_入力[[#This Row],[グループ番号]]="","",_入力[[#This Row],[過去の機能診断年度(4)]]="",0,TRUE,_入力[[#This Row],[過去の機能診断年度(4)]]-_入力[[#This Row],[供用開始年度]])</f>
        <v>0</v>
      </c>
      <c r="X9" s="7" cm="1">
        <f t="array" ref="X9">_xlfn.IFS(_入力[[#This Row],[グループ番号]]="","",_入力[[#This Row],[過去の機能診断年度(5)]]="",0,TRUE,_入力[[#This Row],[過去の機能診断年度(5)]]-_入力[[#This Row],[供用開始年度]])</f>
        <v>0</v>
      </c>
      <c r="Y9" s="13" cm="1">
        <f t="array" aca="1" ref="Y9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>900</v>
      </c>
      <c r="Z9" s="13" cm="1">
        <f t="array" aca="1" ref="Z9" ca="1">_xlfn.IFS(_入力[[#This Row],[グループ番号]]="","",TRUE,_入力[[#This Row],[x]]^2+_入力[[#This Row],[x(1)]]^2+_入力[[#This Row],[x(2)]]^2+_入力[[#This Row],[x(3)]]^2+_入力[[#This Row],[x(4)]]^2+_入力[[#This Row],[x(5)]]^2)</f>
        <v>225</v>
      </c>
      <c r="AA9" s="13" cm="1">
        <f t="array" aca="1" ref="AA9" ca="1">_xlfn.IFS(_入力[[#This Row],[グループ番号]]="","",TRUE,_入力[[#This Row],[x]]^4+_入力[[#This Row],[x(1)]]^4+_入力[[#This Row],[x(2)]]^4+_入力[[#This Row],[x(3)]]^4+_入力[[#This Row],[x(4)]]^4+_入力[[#This Row],[x(5)]]^4)</f>
        <v>50625</v>
      </c>
    </row>
    <row r="10" spans="1:27">
      <c r="A10" s="11">
        <f>ROW()-ROW(_入力[[#Headers],[通し番号]])</f>
        <v>9</v>
      </c>
      <c r="B10" s="3" t="s">
        <v>11</v>
      </c>
      <c r="C10" s="1">
        <v>1998</v>
      </c>
      <c r="D10" s="1">
        <v>3</v>
      </c>
      <c r="E10" s="1">
        <v>2014</v>
      </c>
      <c r="F10" s="1">
        <v>4</v>
      </c>
      <c r="G10" s="1"/>
      <c r="H10" s="1"/>
      <c r="I10" s="1"/>
      <c r="J10" s="1"/>
      <c r="K10" s="1"/>
      <c r="L10" s="1"/>
      <c r="M10" s="1"/>
      <c r="N10" s="1"/>
      <c r="O10" s="3" t="s">
        <v>13</v>
      </c>
      <c r="P10" s="2" cm="1">
        <f t="array" ref="P10">_xlfn.IFS(_入力[[#This Row],[グループ番号]]&lt;&gt;"",-0.001684,TRUE,"")</f>
        <v>-1.684E-3</v>
      </c>
      <c r="Q10" s="12" cm="1">
        <f t="array" aca="1" ref="Q10" ca="1">_xlfn.IFS(_入力[[#This Row],[グループ番号]]="","",_入力[[#This Row],[供用開始年度]]="","",_入力[[#This Row],[直近の健全度]]="","",TRUE,(_入力[[#This Row],[直近の健全度]]-5)/(_入力[[#This Row],[x]]^2))</f>
        <v>-2.7434842249657062E-3</v>
      </c>
      <c r="R10" s="12" cm="1">
        <f t="array" aca="1" ref="R10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>-2.8711323886849911E-3</v>
      </c>
      <c r="S10" s="7" cm="1">
        <f t="array" aca="1" ref="S10" ca="1">_xlfn.IFS(_入力[[#This Row],[グループ番号]]="","",_入力[[#This Row],[供用開始年度]]="",0,TRUE,OFFSET(_共通[[#Headers],[直近の機能診断年度]],1,0)-_入力[[#This Row],[供用開始年度]])</f>
        <v>27</v>
      </c>
      <c r="T10" s="7" cm="1">
        <f t="array" ref="T10">_xlfn.IFS(_入力[[#This Row],[グループ番号]]="","",_入力[[#This Row],[過去の機能診断年度(1)]]="",0,TRUE,_入力[[#This Row],[過去の機能診断年度(1)]]-_入力[[#This Row],[供用開始年度]])</f>
        <v>16</v>
      </c>
      <c r="U10" s="7" cm="1">
        <f t="array" ref="U10">_xlfn.IFS(_入力[[#This Row],[グループ番号]]="","",_入力[[#This Row],[過去の機能診断年度(2)]]="",0,TRUE,_入力[[#This Row],[過去の機能診断年度(2)]]-_入力[[#This Row],[供用開始年度]])</f>
        <v>0</v>
      </c>
      <c r="V10" s="7" cm="1">
        <f t="array" ref="V10">_xlfn.IFS(_入力[[#This Row],[グループ番号]]="","",_入力[[#This Row],[過去の機能診断年度(3)]]="",0,TRUE,_入力[[#This Row],[過去の機能診断年度(3)]]-_入力[[#This Row],[供用開始年度]])</f>
        <v>0</v>
      </c>
      <c r="W10" s="7" cm="1">
        <f t="array" ref="W10">_xlfn.IFS(_入力[[#This Row],[グループ番号]]="","",_入力[[#This Row],[過去の機能診断年度(4)]]="",0,TRUE,_入力[[#This Row],[過去の機能診断年度(4)]]-_入力[[#This Row],[供用開始年度]])</f>
        <v>0</v>
      </c>
      <c r="X10" s="7" cm="1">
        <f t="array" ref="X10">_xlfn.IFS(_入力[[#This Row],[グループ番号]]="","",_入力[[#This Row],[過去の機能診断年度(5)]]="",0,TRUE,_入力[[#This Row],[過去の機能診断年度(5)]]-_入力[[#This Row],[供用開始年度]])</f>
        <v>0</v>
      </c>
      <c r="Y10" s="13" cm="1">
        <f t="array" aca="1" ref="Y10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>3211</v>
      </c>
      <c r="Z10" s="13" cm="1">
        <f t="array" aca="1" ref="Z10" ca="1">_xlfn.IFS(_入力[[#This Row],[グループ番号]]="","",TRUE,_入力[[#This Row],[x]]^2+_入力[[#This Row],[x(1)]]^2+_入力[[#This Row],[x(2)]]^2+_入力[[#This Row],[x(3)]]^2+_入力[[#This Row],[x(4)]]^2+_入力[[#This Row],[x(5)]]^2)</f>
        <v>985</v>
      </c>
      <c r="AA10" s="13" cm="1">
        <f t="array" aca="1" ref="AA10" ca="1">_xlfn.IFS(_入力[[#This Row],[グループ番号]]="","",TRUE,_入力[[#This Row],[x]]^4+_入力[[#This Row],[x(1)]]^4+_入力[[#This Row],[x(2)]]^4+_入力[[#This Row],[x(3)]]^4+_入力[[#This Row],[x(4)]]^4+_入力[[#This Row],[x(5)]]^4)</f>
        <v>596977</v>
      </c>
    </row>
    <row r="11" spans="1:27">
      <c r="A11" s="11">
        <f>ROW()-ROW(_入力[[#Headers],[通し番号]])</f>
        <v>10</v>
      </c>
      <c r="B11" s="3" t="s">
        <v>12</v>
      </c>
      <c r="C11" s="1">
        <v>2000</v>
      </c>
      <c r="D11" s="1">
        <v>4</v>
      </c>
      <c r="E11" s="1">
        <v>2015</v>
      </c>
      <c r="F11" s="1">
        <v>4</v>
      </c>
      <c r="G11" s="1"/>
      <c r="H11" s="1"/>
      <c r="I11" s="1"/>
      <c r="J11" s="1"/>
      <c r="K11" s="1"/>
      <c r="L11" s="1"/>
      <c r="M11" s="1"/>
      <c r="N11" s="1"/>
      <c r="O11" s="3" t="s">
        <v>13</v>
      </c>
      <c r="P11" s="2" cm="1">
        <f t="array" ref="P11">_xlfn.IFS(_入力[[#This Row],[グループ番号]]&lt;&gt;"",-0.001684,TRUE,"")</f>
        <v>-1.684E-3</v>
      </c>
      <c r="Q11" s="12" cm="1">
        <f t="array" aca="1" ref="Q11" ca="1">_xlfn.IFS(_入力[[#This Row],[グループ番号]]="","",_入力[[#This Row],[供用開始年度]]="","",_入力[[#This Row],[直近の健全度]]="","",TRUE,(_入力[[#This Row],[直近の健全度]]-5)/(_入力[[#This Row],[x]]^2))</f>
        <v>-1.6000000000000001E-3</v>
      </c>
      <c r="R11" s="12" cm="1">
        <f t="array" aca="1" ref="R11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>-1.9263456090651558E-3</v>
      </c>
      <c r="S11" s="7" cm="1">
        <f t="array" aca="1" ref="S11" ca="1">_xlfn.IFS(_入力[[#This Row],[グループ番号]]="","",_入力[[#This Row],[供用開始年度]]="",0,TRUE,OFFSET(_共通[[#Headers],[直近の機能診断年度]],1,0)-_入力[[#This Row],[供用開始年度]])</f>
        <v>25</v>
      </c>
      <c r="T11" s="7" cm="1">
        <f t="array" ref="T11">_xlfn.IFS(_入力[[#This Row],[グループ番号]]="","",_入力[[#This Row],[過去の機能診断年度(1)]]="",0,TRUE,_入力[[#This Row],[過去の機能診断年度(1)]]-_入力[[#This Row],[供用開始年度]])</f>
        <v>15</v>
      </c>
      <c r="U11" s="7" cm="1">
        <f t="array" ref="U11">_xlfn.IFS(_入力[[#This Row],[グループ番号]]="","",_入力[[#This Row],[過去の機能診断年度(2)]]="",0,TRUE,_入力[[#This Row],[過去の機能診断年度(2)]]-_入力[[#This Row],[供用開始年度]])</f>
        <v>0</v>
      </c>
      <c r="V11" s="7" cm="1">
        <f t="array" ref="V11">_xlfn.IFS(_入力[[#This Row],[グループ番号]]="","",_入力[[#This Row],[過去の機能診断年度(3)]]="",0,TRUE,_入力[[#This Row],[過去の機能診断年度(3)]]-_入力[[#This Row],[供用開始年度]])</f>
        <v>0</v>
      </c>
      <c r="W11" s="7" cm="1">
        <f t="array" ref="W11">_xlfn.IFS(_入力[[#This Row],[グループ番号]]="","",_入力[[#This Row],[過去の機能診断年度(4)]]="",0,TRUE,_入力[[#This Row],[過去の機能診断年度(4)]]-_入力[[#This Row],[供用開始年度]])</f>
        <v>0</v>
      </c>
      <c r="X11" s="7" cm="1">
        <f t="array" ref="X11">_xlfn.IFS(_入力[[#This Row],[グループ番号]]="","",_入力[[#This Row],[過去の機能診断年度(5)]]="",0,TRUE,_入力[[#This Row],[過去の機能診断年度(5)]]-_入力[[#This Row],[供用開始年度]])</f>
        <v>0</v>
      </c>
      <c r="Y11" s="13" cm="1">
        <f t="array" aca="1" ref="Y11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>3400</v>
      </c>
      <c r="Z11" s="13" cm="1">
        <f t="array" aca="1" ref="Z11" ca="1">_xlfn.IFS(_入力[[#This Row],[グループ番号]]="","",TRUE,_入力[[#This Row],[x]]^2+_入力[[#This Row],[x(1)]]^2+_入力[[#This Row],[x(2)]]^2+_入力[[#This Row],[x(3)]]^2+_入力[[#This Row],[x(4)]]^2+_入力[[#This Row],[x(5)]]^2)</f>
        <v>850</v>
      </c>
      <c r="AA11" s="13" cm="1">
        <f t="array" aca="1" ref="AA11" ca="1">_xlfn.IFS(_入力[[#This Row],[グループ番号]]="","",TRUE,_入力[[#This Row],[x]]^4+_入力[[#This Row],[x(1)]]^4+_入力[[#This Row],[x(2)]]^4+_入力[[#This Row],[x(3)]]^4+_入力[[#This Row],[x(4)]]^4+_入力[[#This Row],[x(5)]]^4)</f>
        <v>441250</v>
      </c>
    </row>
    <row r="12" spans="1:27">
      <c r="A12" s="11">
        <f>ROW()-ROW(_入力[[#Headers],[通し番号]])</f>
        <v>11</v>
      </c>
      <c r="B12" s="3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3"/>
      <c r="P12" s="2" t="str" cm="1">
        <f t="array" ref="P12">_xlfn.IFS(_入力[[#This Row],[グループ番号]]&lt;&gt;"",-0.001684,TRUE,"")</f>
        <v/>
      </c>
      <c r="Q12" s="12" t="str" cm="1">
        <f t="array" aca="1" ref="Q12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12" s="12" t="str" cm="1">
        <f t="array" aca="1" ref="R12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12" s="7" t="str" cm="1">
        <f t="array" aca="1" ref="S12" ca="1">_xlfn.IFS(_入力[[#This Row],[グループ番号]]="","",_入力[[#This Row],[供用開始年度]]="",0,TRUE,OFFSET(_共通[[#Headers],[直近の機能診断年度]],1,0)-_入力[[#This Row],[供用開始年度]])</f>
        <v/>
      </c>
      <c r="T12" s="7" t="str" cm="1">
        <f t="array" ref="T12">_xlfn.IFS(_入力[[#This Row],[グループ番号]]="","",_入力[[#This Row],[過去の機能診断年度(1)]]="",0,TRUE,_入力[[#This Row],[過去の機能診断年度(1)]]-_入力[[#This Row],[供用開始年度]])</f>
        <v/>
      </c>
      <c r="U12" s="7" t="str" cm="1">
        <f t="array" ref="U12">_xlfn.IFS(_入力[[#This Row],[グループ番号]]="","",_入力[[#This Row],[過去の機能診断年度(2)]]="",0,TRUE,_入力[[#This Row],[過去の機能診断年度(2)]]-_入力[[#This Row],[供用開始年度]])</f>
        <v/>
      </c>
      <c r="V12" s="7" t="str" cm="1">
        <f t="array" ref="V12">_xlfn.IFS(_入力[[#This Row],[グループ番号]]="","",_入力[[#This Row],[過去の機能診断年度(3)]]="",0,TRUE,_入力[[#This Row],[過去の機能診断年度(3)]]-_入力[[#This Row],[供用開始年度]])</f>
        <v/>
      </c>
      <c r="W12" s="7" t="str" cm="1">
        <f t="array" ref="W12">_xlfn.IFS(_入力[[#This Row],[グループ番号]]="","",_入力[[#This Row],[過去の機能診断年度(4)]]="",0,TRUE,_入力[[#This Row],[過去の機能診断年度(4)]]-_入力[[#This Row],[供用開始年度]])</f>
        <v/>
      </c>
      <c r="X12" s="7" t="str" cm="1">
        <f t="array" ref="X12">_xlfn.IFS(_入力[[#This Row],[グループ番号]]="","",_入力[[#This Row],[過去の機能診断年度(5)]]="",0,TRUE,_入力[[#This Row],[過去の機能診断年度(5)]]-_入力[[#This Row],[供用開始年度]])</f>
        <v/>
      </c>
      <c r="Y12" s="13" t="str" cm="1">
        <f t="array" aca="1" ref="Y12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12" s="13" t="str" cm="1">
        <f t="array" aca="1" ref="Z12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12" s="13" t="str" cm="1">
        <f t="array" aca="1" ref="AA12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13" spans="1:27">
      <c r="A13" s="11">
        <f>ROW()-ROW(_入力[[#Headers],[通し番号]])</f>
        <v>12</v>
      </c>
      <c r="B13" s="3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3"/>
      <c r="P13" s="2" t="str" cm="1">
        <f t="array" ref="P13">_xlfn.IFS(_入力[[#This Row],[グループ番号]]&lt;&gt;"",-0.001684,TRUE,"")</f>
        <v/>
      </c>
      <c r="Q13" s="12" t="str" cm="1">
        <f t="array" aca="1" ref="Q13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13" s="12" t="str" cm="1">
        <f t="array" aca="1" ref="R13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13" s="7" t="str" cm="1">
        <f t="array" aca="1" ref="S13" ca="1">_xlfn.IFS(_入力[[#This Row],[グループ番号]]="","",_入力[[#This Row],[供用開始年度]]="",0,TRUE,OFFSET(_共通[[#Headers],[直近の機能診断年度]],1,0)-_入力[[#This Row],[供用開始年度]])</f>
        <v/>
      </c>
      <c r="T13" s="7" t="str" cm="1">
        <f t="array" ref="T13">_xlfn.IFS(_入力[[#This Row],[グループ番号]]="","",_入力[[#This Row],[過去の機能診断年度(1)]]="",0,TRUE,_入力[[#This Row],[過去の機能診断年度(1)]]-_入力[[#This Row],[供用開始年度]])</f>
        <v/>
      </c>
      <c r="U13" s="7" t="str" cm="1">
        <f t="array" ref="U13">_xlfn.IFS(_入力[[#This Row],[グループ番号]]="","",_入力[[#This Row],[過去の機能診断年度(2)]]="",0,TRUE,_入力[[#This Row],[過去の機能診断年度(2)]]-_入力[[#This Row],[供用開始年度]])</f>
        <v/>
      </c>
      <c r="V13" s="7" t="str" cm="1">
        <f t="array" ref="V13">_xlfn.IFS(_入力[[#This Row],[グループ番号]]="","",_入力[[#This Row],[過去の機能診断年度(3)]]="",0,TRUE,_入力[[#This Row],[過去の機能診断年度(3)]]-_入力[[#This Row],[供用開始年度]])</f>
        <v/>
      </c>
      <c r="W13" s="7" t="str" cm="1">
        <f t="array" ref="W13">_xlfn.IFS(_入力[[#This Row],[グループ番号]]="","",_入力[[#This Row],[過去の機能診断年度(4)]]="",0,TRUE,_入力[[#This Row],[過去の機能診断年度(4)]]-_入力[[#This Row],[供用開始年度]])</f>
        <v/>
      </c>
      <c r="X13" s="7" t="str" cm="1">
        <f t="array" ref="X13">_xlfn.IFS(_入力[[#This Row],[グループ番号]]="","",_入力[[#This Row],[過去の機能診断年度(5)]]="",0,TRUE,_入力[[#This Row],[過去の機能診断年度(5)]]-_入力[[#This Row],[供用開始年度]])</f>
        <v/>
      </c>
      <c r="Y13" s="13" t="str" cm="1">
        <f t="array" aca="1" ref="Y13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13" s="13" t="str" cm="1">
        <f t="array" aca="1" ref="Z13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13" s="13" t="str" cm="1">
        <f t="array" aca="1" ref="AA13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14" spans="1:27">
      <c r="A14" s="11">
        <f>ROW()-ROW(_入力[[#Headers],[通し番号]])</f>
        <v>13</v>
      </c>
      <c r="B14" s="3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3"/>
      <c r="P14" s="2" t="str" cm="1">
        <f t="array" ref="P14">_xlfn.IFS(_入力[[#This Row],[グループ番号]]&lt;&gt;"",-0.001684,TRUE,"")</f>
        <v/>
      </c>
      <c r="Q14" s="12" t="str" cm="1">
        <f t="array" aca="1" ref="Q14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14" s="12" t="str" cm="1">
        <f t="array" aca="1" ref="R14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14" s="7" t="str" cm="1">
        <f t="array" aca="1" ref="S14" ca="1">_xlfn.IFS(_入力[[#This Row],[グループ番号]]="","",_入力[[#This Row],[供用開始年度]]="",0,TRUE,OFFSET(_共通[[#Headers],[直近の機能診断年度]],1,0)-_入力[[#This Row],[供用開始年度]])</f>
        <v/>
      </c>
      <c r="T14" s="7" t="str" cm="1">
        <f t="array" ref="T14">_xlfn.IFS(_入力[[#This Row],[グループ番号]]="","",_入力[[#This Row],[過去の機能診断年度(1)]]="",0,TRUE,_入力[[#This Row],[過去の機能診断年度(1)]]-_入力[[#This Row],[供用開始年度]])</f>
        <v/>
      </c>
      <c r="U14" s="7" t="str" cm="1">
        <f t="array" ref="U14">_xlfn.IFS(_入力[[#This Row],[グループ番号]]="","",_入力[[#This Row],[過去の機能診断年度(2)]]="",0,TRUE,_入力[[#This Row],[過去の機能診断年度(2)]]-_入力[[#This Row],[供用開始年度]])</f>
        <v/>
      </c>
      <c r="V14" s="7" t="str" cm="1">
        <f t="array" ref="V14">_xlfn.IFS(_入力[[#This Row],[グループ番号]]="","",_入力[[#This Row],[過去の機能診断年度(3)]]="",0,TRUE,_入力[[#This Row],[過去の機能診断年度(3)]]-_入力[[#This Row],[供用開始年度]])</f>
        <v/>
      </c>
      <c r="W14" s="7" t="str" cm="1">
        <f t="array" ref="W14">_xlfn.IFS(_入力[[#This Row],[グループ番号]]="","",_入力[[#This Row],[過去の機能診断年度(4)]]="",0,TRUE,_入力[[#This Row],[過去の機能診断年度(4)]]-_入力[[#This Row],[供用開始年度]])</f>
        <v/>
      </c>
      <c r="X14" s="7" t="str" cm="1">
        <f t="array" ref="X14">_xlfn.IFS(_入力[[#This Row],[グループ番号]]="","",_入力[[#This Row],[過去の機能診断年度(5)]]="",0,TRUE,_入力[[#This Row],[過去の機能診断年度(5)]]-_入力[[#This Row],[供用開始年度]])</f>
        <v/>
      </c>
      <c r="Y14" s="13" t="str" cm="1">
        <f t="array" aca="1" ref="Y14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14" s="13" t="str" cm="1">
        <f t="array" aca="1" ref="Z14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14" s="13" t="str" cm="1">
        <f t="array" aca="1" ref="AA14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15" spans="1:27">
      <c r="A15" s="11">
        <f>ROW()-ROW(_入力[[#Headers],[通し番号]])</f>
        <v>14</v>
      </c>
      <c r="B15" s="3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3"/>
      <c r="P15" s="2" t="str" cm="1">
        <f t="array" ref="P15">_xlfn.IFS(_入力[[#This Row],[グループ番号]]&lt;&gt;"",-0.001684,TRUE,"")</f>
        <v/>
      </c>
      <c r="Q15" s="12" t="str" cm="1">
        <f t="array" aca="1" ref="Q15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15" s="12" t="str" cm="1">
        <f t="array" aca="1" ref="R15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15" s="7" t="str" cm="1">
        <f t="array" aca="1" ref="S15" ca="1">_xlfn.IFS(_入力[[#This Row],[グループ番号]]="","",_入力[[#This Row],[供用開始年度]]="",0,TRUE,OFFSET(_共通[[#Headers],[直近の機能診断年度]],1,0)-_入力[[#This Row],[供用開始年度]])</f>
        <v/>
      </c>
      <c r="T15" s="7" t="str" cm="1">
        <f t="array" ref="T15">_xlfn.IFS(_入力[[#This Row],[グループ番号]]="","",_入力[[#This Row],[過去の機能診断年度(1)]]="",0,TRUE,_入力[[#This Row],[過去の機能診断年度(1)]]-_入力[[#This Row],[供用開始年度]])</f>
        <v/>
      </c>
      <c r="U15" s="7" t="str" cm="1">
        <f t="array" ref="U15">_xlfn.IFS(_入力[[#This Row],[グループ番号]]="","",_入力[[#This Row],[過去の機能診断年度(2)]]="",0,TRUE,_入力[[#This Row],[過去の機能診断年度(2)]]-_入力[[#This Row],[供用開始年度]])</f>
        <v/>
      </c>
      <c r="V15" s="7" t="str" cm="1">
        <f t="array" ref="V15">_xlfn.IFS(_入力[[#This Row],[グループ番号]]="","",_入力[[#This Row],[過去の機能診断年度(3)]]="",0,TRUE,_入力[[#This Row],[過去の機能診断年度(3)]]-_入力[[#This Row],[供用開始年度]])</f>
        <v/>
      </c>
      <c r="W15" s="7" t="str" cm="1">
        <f t="array" ref="W15">_xlfn.IFS(_入力[[#This Row],[グループ番号]]="","",_入力[[#This Row],[過去の機能診断年度(4)]]="",0,TRUE,_入力[[#This Row],[過去の機能診断年度(4)]]-_入力[[#This Row],[供用開始年度]])</f>
        <v/>
      </c>
      <c r="X15" s="7" t="str" cm="1">
        <f t="array" ref="X15">_xlfn.IFS(_入力[[#This Row],[グループ番号]]="","",_入力[[#This Row],[過去の機能診断年度(5)]]="",0,TRUE,_入力[[#This Row],[過去の機能診断年度(5)]]-_入力[[#This Row],[供用開始年度]])</f>
        <v/>
      </c>
      <c r="Y15" s="13" t="str" cm="1">
        <f t="array" aca="1" ref="Y15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15" s="13" t="str" cm="1">
        <f t="array" aca="1" ref="Z15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15" s="13" t="str" cm="1">
        <f t="array" aca="1" ref="AA15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16" spans="1:27">
      <c r="A16" s="11">
        <f>ROW()-ROW(_入力[[#Headers],[通し番号]])</f>
        <v>15</v>
      </c>
      <c r="B16" s="3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3"/>
      <c r="P16" s="2" t="str" cm="1">
        <f t="array" ref="P16">_xlfn.IFS(_入力[[#This Row],[グループ番号]]&lt;&gt;"",-0.001684,TRUE,"")</f>
        <v/>
      </c>
      <c r="Q16" s="12" t="str" cm="1">
        <f t="array" aca="1" ref="Q16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16" s="12" t="str" cm="1">
        <f t="array" aca="1" ref="R16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16" s="7" t="str" cm="1">
        <f t="array" aca="1" ref="S16" ca="1">_xlfn.IFS(_入力[[#This Row],[グループ番号]]="","",_入力[[#This Row],[供用開始年度]]="",0,TRUE,OFFSET(_共通[[#Headers],[直近の機能診断年度]],1,0)-_入力[[#This Row],[供用開始年度]])</f>
        <v/>
      </c>
      <c r="T16" s="7" t="str" cm="1">
        <f t="array" ref="T16">_xlfn.IFS(_入力[[#This Row],[グループ番号]]="","",_入力[[#This Row],[過去の機能診断年度(1)]]="",0,TRUE,_入力[[#This Row],[過去の機能診断年度(1)]]-_入力[[#This Row],[供用開始年度]])</f>
        <v/>
      </c>
      <c r="U16" s="7" t="str" cm="1">
        <f t="array" ref="U16">_xlfn.IFS(_入力[[#This Row],[グループ番号]]="","",_入力[[#This Row],[過去の機能診断年度(2)]]="",0,TRUE,_入力[[#This Row],[過去の機能診断年度(2)]]-_入力[[#This Row],[供用開始年度]])</f>
        <v/>
      </c>
      <c r="V16" s="7" t="str" cm="1">
        <f t="array" ref="V16">_xlfn.IFS(_入力[[#This Row],[グループ番号]]="","",_入力[[#This Row],[過去の機能診断年度(3)]]="",0,TRUE,_入力[[#This Row],[過去の機能診断年度(3)]]-_入力[[#This Row],[供用開始年度]])</f>
        <v/>
      </c>
      <c r="W16" s="7" t="str" cm="1">
        <f t="array" ref="W16">_xlfn.IFS(_入力[[#This Row],[グループ番号]]="","",_入力[[#This Row],[過去の機能診断年度(4)]]="",0,TRUE,_入力[[#This Row],[過去の機能診断年度(4)]]-_入力[[#This Row],[供用開始年度]])</f>
        <v/>
      </c>
      <c r="X16" s="7" t="str" cm="1">
        <f t="array" ref="X16">_xlfn.IFS(_入力[[#This Row],[グループ番号]]="","",_入力[[#This Row],[過去の機能診断年度(5)]]="",0,TRUE,_入力[[#This Row],[過去の機能診断年度(5)]]-_入力[[#This Row],[供用開始年度]])</f>
        <v/>
      </c>
      <c r="Y16" s="13" t="str" cm="1">
        <f t="array" aca="1" ref="Y16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16" s="13" t="str" cm="1">
        <f t="array" aca="1" ref="Z16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16" s="13" t="str" cm="1">
        <f t="array" aca="1" ref="AA16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17" spans="1:27">
      <c r="A17" s="11">
        <f>ROW()-ROW(_入力[[#Headers],[通し番号]])</f>
        <v>16</v>
      </c>
      <c r="B17" s="3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3"/>
      <c r="P17" s="2" t="str" cm="1">
        <f t="array" ref="P17">_xlfn.IFS(_入力[[#This Row],[グループ番号]]&lt;&gt;"",-0.001684,TRUE,"")</f>
        <v/>
      </c>
      <c r="Q17" s="12" t="str" cm="1">
        <f t="array" aca="1" ref="Q17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17" s="12" t="str" cm="1">
        <f t="array" aca="1" ref="R17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17" s="7" t="str" cm="1">
        <f t="array" aca="1" ref="S17" ca="1">_xlfn.IFS(_入力[[#This Row],[グループ番号]]="","",_入力[[#This Row],[供用開始年度]]="",0,TRUE,OFFSET(_共通[[#Headers],[直近の機能診断年度]],1,0)-_入力[[#This Row],[供用開始年度]])</f>
        <v/>
      </c>
      <c r="T17" s="7" t="str" cm="1">
        <f t="array" ref="T17">_xlfn.IFS(_入力[[#This Row],[グループ番号]]="","",_入力[[#This Row],[過去の機能診断年度(1)]]="",0,TRUE,_入力[[#This Row],[過去の機能診断年度(1)]]-_入力[[#This Row],[供用開始年度]])</f>
        <v/>
      </c>
      <c r="U17" s="7" t="str" cm="1">
        <f t="array" ref="U17">_xlfn.IFS(_入力[[#This Row],[グループ番号]]="","",_入力[[#This Row],[過去の機能診断年度(2)]]="",0,TRUE,_入力[[#This Row],[過去の機能診断年度(2)]]-_入力[[#This Row],[供用開始年度]])</f>
        <v/>
      </c>
      <c r="V17" s="7" t="str" cm="1">
        <f t="array" ref="V17">_xlfn.IFS(_入力[[#This Row],[グループ番号]]="","",_入力[[#This Row],[過去の機能診断年度(3)]]="",0,TRUE,_入力[[#This Row],[過去の機能診断年度(3)]]-_入力[[#This Row],[供用開始年度]])</f>
        <v/>
      </c>
      <c r="W17" s="7" t="str" cm="1">
        <f t="array" ref="W17">_xlfn.IFS(_入力[[#This Row],[グループ番号]]="","",_入力[[#This Row],[過去の機能診断年度(4)]]="",0,TRUE,_入力[[#This Row],[過去の機能診断年度(4)]]-_入力[[#This Row],[供用開始年度]])</f>
        <v/>
      </c>
      <c r="X17" s="7" t="str" cm="1">
        <f t="array" ref="X17">_xlfn.IFS(_入力[[#This Row],[グループ番号]]="","",_入力[[#This Row],[過去の機能診断年度(5)]]="",0,TRUE,_入力[[#This Row],[過去の機能診断年度(5)]]-_入力[[#This Row],[供用開始年度]])</f>
        <v/>
      </c>
      <c r="Y17" s="13" t="str" cm="1">
        <f t="array" aca="1" ref="Y17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17" s="13" t="str" cm="1">
        <f t="array" aca="1" ref="Z17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17" s="13" t="str" cm="1">
        <f t="array" aca="1" ref="AA17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18" spans="1:27">
      <c r="A18" s="11">
        <f>ROW()-ROW(_入力[[#Headers],[通し番号]])</f>
        <v>17</v>
      </c>
      <c r="B18" s="3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3"/>
      <c r="P18" s="2" t="str" cm="1">
        <f t="array" ref="P18">_xlfn.IFS(_入力[[#This Row],[グループ番号]]&lt;&gt;"",-0.001684,TRUE,"")</f>
        <v/>
      </c>
      <c r="Q18" s="12" t="str" cm="1">
        <f t="array" aca="1" ref="Q18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18" s="12" t="str" cm="1">
        <f t="array" aca="1" ref="R18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18" s="7" t="str" cm="1">
        <f t="array" aca="1" ref="S18" ca="1">_xlfn.IFS(_入力[[#This Row],[グループ番号]]="","",_入力[[#This Row],[供用開始年度]]="",0,TRUE,OFFSET(_共通[[#Headers],[直近の機能診断年度]],1,0)-_入力[[#This Row],[供用開始年度]])</f>
        <v/>
      </c>
      <c r="T18" s="7" t="str" cm="1">
        <f t="array" ref="T18">_xlfn.IFS(_入力[[#This Row],[グループ番号]]="","",_入力[[#This Row],[過去の機能診断年度(1)]]="",0,TRUE,_入力[[#This Row],[過去の機能診断年度(1)]]-_入力[[#This Row],[供用開始年度]])</f>
        <v/>
      </c>
      <c r="U18" s="7" t="str" cm="1">
        <f t="array" ref="U18">_xlfn.IFS(_入力[[#This Row],[グループ番号]]="","",_入力[[#This Row],[過去の機能診断年度(2)]]="",0,TRUE,_入力[[#This Row],[過去の機能診断年度(2)]]-_入力[[#This Row],[供用開始年度]])</f>
        <v/>
      </c>
      <c r="V18" s="7" t="str" cm="1">
        <f t="array" ref="V18">_xlfn.IFS(_入力[[#This Row],[グループ番号]]="","",_入力[[#This Row],[過去の機能診断年度(3)]]="",0,TRUE,_入力[[#This Row],[過去の機能診断年度(3)]]-_入力[[#This Row],[供用開始年度]])</f>
        <v/>
      </c>
      <c r="W18" s="7" t="str" cm="1">
        <f t="array" ref="W18">_xlfn.IFS(_入力[[#This Row],[グループ番号]]="","",_入力[[#This Row],[過去の機能診断年度(4)]]="",0,TRUE,_入力[[#This Row],[過去の機能診断年度(4)]]-_入力[[#This Row],[供用開始年度]])</f>
        <v/>
      </c>
      <c r="X18" s="7" t="str" cm="1">
        <f t="array" ref="X18">_xlfn.IFS(_入力[[#This Row],[グループ番号]]="","",_入力[[#This Row],[過去の機能診断年度(5)]]="",0,TRUE,_入力[[#This Row],[過去の機能診断年度(5)]]-_入力[[#This Row],[供用開始年度]])</f>
        <v/>
      </c>
      <c r="Y18" s="13" t="str" cm="1">
        <f t="array" aca="1" ref="Y18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18" s="13" t="str" cm="1">
        <f t="array" aca="1" ref="Z18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18" s="13" t="str" cm="1">
        <f t="array" aca="1" ref="AA18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19" spans="1:27">
      <c r="A19" s="11">
        <f>ROW()-ROW(_入力[[#Headers],[通し番号]])</f>
        <v>18</v>
      </c>
      <c r="B19" s="3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3"/>
      <c r="P19" s="2" t="str" cm="1">
        <f t="array" ref="P19">_xlfn.IFS(_入力[[#This Row],[グループ番号]]&lt;&gt;"",-0.001684,TRUE,"")</f>
        <v/>
      </c>
      <c r="Q19" s="12" t="str" cm="1">
        <f t="array" aca="1" ref="Q19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19" s="12" t="str" cm="1">
        <f t="array" aca="1" ref="R19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19" s="7" t="str" cm="1">
        <f t="array" aca="1" ref="S19" ca="1">_xlfn.IFS(_入力[[#This Row],[グループ番号]]="","",_入力[[#This Row],[供用開始年度]]="",0,TRUE,OFFSET(_共通[[#Headers],[直近の機能診断年度]],1,0)-_入力[[#This Row],[供用開始年度]])</f>
        <v/>
      </c>
      <c r="T19" s="7" t="str" cm="1">
        <f t="array" ref="T19">_xlfn.IFS(_入力[[#This Row],[グループ番号]]="","",_入力[[#This Row],[過去の機能診断年度(1)]]="",0,TRUE,_入力[[#This Row],[過去の機能診断年度(1)]]-_入力[[#This Row],[供用開始年度]])</f>
        <v/>
      </c>
      <c r="U19" s="7" t="str" cm="1">
        <f t="array" ref="U19">_xlfn.IFS(_入力[[#This Row],[グループ番号]]="","",_入力[[#This Row],[過去の機能診断年度(2)]]="",0,TRUE,_入力[[#This Row],[過去の機能診断年度(2)]]-_入力[[#This Row],[供用開始年度]])</f>
        <v/>
      </c>
      <c r="V19" s="7" t="str" cm="1">
        <f t="array" ref="V19">_xlfn.IFS(_入力[[#This Row],[グループ番号]]="","",_入力[[#This Row],[過去の機能診断年度(3)]]="",0,TRUE,_入力[[#This Row],[過去の機能診断年度(3)]]-_入力[[#This Row],[供用開始年度]])</f>
        <v/>
      </c>
      <c r="W19" s="7" t="str" cm="1">
        <f t="array" ref="W19">_xlfn.IFS(_入力[[#This Row],[グループ番号]]="","",_入力[[#This Row],[過去の機能診断年度(4)]]="",0,TRUE,_入力[[#This Row],[過去の機能診断年度(4)]]-_入力[[#This Row],[供用開始年度]])</f>
        <v/>
      </c>
      <c r="X19" s="7" t="str" cm="1">
        <f t="array" ref="X19">_xlfn.IFS(_入力[[#This Row],[グループ番号]]="","",_入力[[#This Row],[過去の機能診断年度(5)]]="",0,TRUE,_入力[[#This Row],[過去の機能診断年度(5)]]-_入力[[#This Row],[供用開始年度]])</f>
        <v/>
      </c>
      <c r="Y19" s="13" t="str" cm="1">
        <f t="array" aca="1" ref="Y19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19" s="13" t="str" cm="1">
        <f t="array" aca="1" ref="Z19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19" s="13" t="str" cm="1">
        <f t="array" aca="1" ref="AA19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20" spans="1:27">
      <c r="A20" s="11">
        <f>ROW()-ROW(_入力[[#Headers],[通し番号]])</f>
        <v>19</v>
      </c>
      <c r="B20" s="3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3"/>
      <c r="P20" s="2" t="str" cm="1">
        <f t="array" ref="P20">_xlfn.IFS(_入力[[#This Row],[グループ番号]]&lt;&gt;"",-0.001684,TRUE,"")</f>
        <v/>
      </c>
      <c r="Q20" s="12" t="str" cm="1">
        <f t="array" aca="1" ref="Q20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20" s="12" t="str" cm="1">
        <f t="array" aca="1" ref="R20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20" s="7" t="str" cm="1">
        <f t="array" aca="1" ref="S20" ca="1">_xlfn.IFS(_入力[[#This Row],[グループ番号]]="","",_入力[[#This Row],[供用開始年度]]="",0,TRUE,OFFSET(_共通[[#Headers],[直近の機能診断年度]],1,0)-_入力[[#This Row],[供用開始年度]])</f>
        <v/>
      </c>
      <c r="T20" s="7" t="str" cm="1">
        <f t="array" ref="T20">_xlfn.IFS(_入力[[#This Row],[グループ番号]]="","",_入力[[#This Row],[過去の機能診断年度(1)]]="",0,TRUE,_入力[[#This Row],[過去の機能診断年度(1)]]-_入力[[#This Row],[供用開始年度]])</f>
        <v/>
      </c>
      <c r="U20" s="7" t="str" cm="1">
        <f t="array" ref="U20">_xlfn.IFS(_入力[[#This Row],[グループ番号]]="","",_入力[[#This Row],[過去の機能診断年度(2)]]="",0,TRUE,_入力[[#This Row],[過去の機能診断年度(2)]]-_入力[[#This Row],[供用開始年度]])</f>
        <v/>
      </c>
      <c r="V20" s="7" t="str" cm="1">
        <f t="array" ref="V20">_xlfn.IFS(_入力[[#This Row],[グループ番号]]="","",_入力[[#This Row],[過去の機能診断年度(3)]]="",0,TRUE,_入力[[#This Row],[過去の機能診断年度(3)]]-_入力[[#This Row],[供用開始年度]])</f>
        <v/>
      </c>
      <c r="W20" s="7" t="str" cm="1">
        <f t="array" ref="W20">_xlfn.IFS(_入力[[#This Row],[グループ番号]]="","",_入力[[#This Row],[過去の機能診断年度(4)]]="",0,TRUE,_入力[[#This Row],[過去の機能診断年度(4)]]-_入力[[#This Row],[供用開始年度]])</f>
        <v/>
      </c>
      <c r="X20" s="7" t="str" cm="1">
        <f t="array" ref="X20">_xlfn.IFS(_入力[[#This Row],[グループ番号]]="","",_入力[[#This Row],[過去の機能診断年度(5)]]="",0,TRUE,_入力[[#This Row],[過去の機能診断年度(5)]]-_入力[[#This Row],[供用開始年度]])</f>
        <v/>
      </c>
      <c r="Y20" s="13" t="str" cm="1">
        <f t="array" aca="1" ref="Y20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20" s="13" t="str" cm="1">
        <f t="array" aca="1" ref="Z20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20" s="13" t="str" cm="1">
        <f t="array" aca="1" ref="AA20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21" spans="1:27">
      <c r="A21" s="11">
        <f>ROW()-ROW(_入力[[#Headers],[通し番号]])</f>
        <v>20</v>
      </c>
      <c r="B21" s="3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3"/>
      <c r="P21" s="2" t="str" cm="1">
        <f t="array" ref="P21">_xlfn.IFS(_入力[[#This Row],[グループ番号]]&lt;&gt;"",-0.001684,TRUE,"")</f>
        <v/>
      </c>
      <c r="Q21" s="12" t="str" cm="1">
        <f t="array" aca="1" ref="Q21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21" s="12" t="str" cm="1">
        <f t="array" aca="1" ref="R21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21" s="7" t="str" cm="1">
        <f t="array" aca="1" ref="S21" ca="1">_xlfn.IFS(_入力[[#This Row],[グループ番号]]="","",_入力[[#This Row],[供用開始年度]]="",0,TRUE,OFFSET(_共通[[#Headers],[直近の機能診断年度]],1,0)-_入力[[#This Row],[供用開始年度]])</f>
        <v/>
      </c>
      <c r="T21" s="7" t="str" cm="1">
        <f t="array" ref="T21">_xlfn.IFS(_入力[[#This Row],[グループ番号]]="","",_入力[[#This Row],[過去の機能診断年度(1)]]="",0,TRUE,_入力[[#This Row],[過去の機能診断年度(1)]]-_入力[[#This Row],[供用開始年度]])</f>
        <v/>
      </c>
      <c r="U21" s="7" t="str" cm="1">
        <f t="array" ref="U21">_xlfn.IFS(_入力[[#This Row],[グループ番号]]="","",_入力[[#This Row],[過去の機能診断年度(2)]]="",0,TRUE,_入力[[#This Row],[過去の機能診断年度(2)]]-_入力[[#This Row],[供用開始年度]])</f>
        <v/>
      </c>
      <c r="V21" s="7" t="str" cm="1">
        <f t="array" ref="V21">_xlfn.IFS(_入力[[#This Row],[グループ番号]]="","",_入力[[#This Row],[過去の機能診断年度(3)]]="",0,TRUE,_入力[[#This Row],[過去の機能診断年度(3)]]-_入力[[#This Row],[供用開始年度]])</f>
        <v/>
      </c>
      <c r="W21" s="7" t="str" cm="1">
        <f t="array" ref="W21">_xlfn.IFS(_入力[[#This Row],[グループ番号]]="","",_入力[[#This Row],[過去の機能診断年度(4)]]="",0,TRUE,_入力[[#This Row],[過去の機能診断年度(4)]]-_入力[[#This Row],[供用開始年度]])</f>
        <v/>
      </c>
      <c r="X21" s="7" t="str" cm="1">
        <f t="array" ref="X21">_xlfn.IFS(_入力[[#This Row],[グループ番号]]="","",_入力[[#This Row],[過去の機能診断年度(5)]]="",0,TRUE,_入力[[#This Row],[過去の機能診断年度(5)]]-_入力[[#This Row],[供用開始年度]])</f>
        <v/>
      </c>
      <c r="Y21" s="13" t="str" cm="1">
        <f t="array" aca="1" ref="Y21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21" s="13" t="str" cm="1">
        <f t="array" aca="1" ref="Z21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21" s="13" t="str" cm="1">
        <f t="array" aca="1" ref="AA21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22" spans="1:27">
      <c r="A22" s="11">
        <f>ROW()-ROW(_入力[[#Headers],[通し番号]])</f>
        <v>21</v>
      </c>
      <c r="B22" s="3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3"/>
      <c r="P22" s="2" t="str" cm="1">
        <f t="array" ref="P22">_xlfn.IFS(_入力[[#This Row],[グループ番号]]&lt;&gt;"",-0.001684,TRUE,"")</f>
        <v/>
      </c>
      <c r="Q22" s="12" t="str" cm="1">
        <f t="array" aca="1" ref="Q22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22" s="12" t="str" cm="1">
        <f t="array" aca="1" ref="R22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22" s="7" t="str" cm="1">
        <f t="array" aca="1" ref="S22" ca="1">_xlfn.IFS(_入力[[#This Row],[グループ番号]]="","",_入力[[#This Row],[供用開始年度]]="",0,TRUE,OFFSET(_共通[[#Headers],[直近の機能診断年度]],1,0)-_入力[[#This Row],[供用開始年度]])</f>
        <v/>
      </c>
      <c r="T22" s="7" t="str" cm="1">
        <f t="array" ref="T22">_xlfn.IFS(_入力[[#This Row],[グループ番号]]="","",_入力[[#This Row],[過去の機能診断年度(1)]]="",0,TRUE,_入力[[#This Row],[過去の機能診断年度(1)]]-_入力[[#This Row],[供用開始年度]])</f>
        <v/>
      </c>
      <c r="U22" s="7" t="str" cm="1">
        <f t="array" ref="U22">_xlfn.IFS(_入力[[#This Row],[グループ番号]]="","",_入力[[#This Row],[過去の機能診断年度(2)]]="",0,TRUE,_入力[[#This Row],[過去の機能診断年度(2)]]-_入力[[#This Row],[供用開始年度]])</f>
        <v/>
      </c>
      <c r="V22" s="7" t="str" cm="1">
        <f t="array" ref="V22">_xlfn.IFS(_入力[[#This Row],[グループ番号]]="","",_入力[[#This Row],[過去の機能診断年度(3)]]="",0,TRUE,_入力[[#This Row],[過去の機能診断年度(3)]]-_入力[[#This Row],[供用開始年度]])</f>
        <v/>
      </c>
      <c r="W22" s="7" t="str" cm="1">
        <f t="array" ref="W22">_xlfn.IFS(_入力[[#This Row],[グループ番号]]="","",_入力[[#This Row],[過去の機能診断年度(4)]]="",0,TRUE,_入力[[#This Row],[過去の機能診断年度(4)]]-_入力[[#This Row],[供用開始年度]])</f>
        <v/>
      </c>
      <c r="X22" s="7" t="str" cm="1">
        <f t="array" ref="X22">_xlfn.IFS(_入力[[#This Row],[グループ番号]]="","",_入力[[#This Row],[過去の機能診断年度(5)]]="",0,TRUE,_入力[[#This Row],[過去の機能診断年度(5)]]-_入力[[#This Row],[供用開始年度]])</f>
        <v/>
      </c>
      <c r="Y22" s="13" t="str" cm="1">
        <f t="array" aca="1" ref="Y22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22" s="13" t="str" cm="1">
        <f t="array" aca="1" ref="Z22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22" s="13" t="str" cm="1">
        <f t="array" aca="1" ref="AA22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23" spans="1:27">
      <c r="A23" s="11">
        <f>ROW()-ROW(_入力[[#Headers],[通し番号]])</f>
        <v>22</v>
      </c>
      <c r="B23" s="3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3"/>
      <c r="P23" s="2" t="str" cm="1">
        <f t="array" ref="P23">_xlfn.IFS(_入力[[#This Row],[グループ番号]]&lt;&gt;"",-0.001684,TRUE,"")</f>
        <v/>
      </c>
      <c r="Q23" s="12" t="str" cm="1">
        <f t="array" aca="1" ref="Q23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23" s="12" t="str" cm="1">
        <f t="array" aca="1" ref="R23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23" s="7" t="str" cm="1">
        <f t="array" aca="1" ref="S23" ca="1">_xlfn.IFS(_入力[[#This Row],[グループ番号]]="","",_入力[[#This Row],[供用開始年度]]="",0,TRUE,OFFSET(_共通[[#Headers],[直近の機能診断年度]],1,0)-_入力[[#This Row],[供用開始年度]])</f>
        <v/>
      </c>
      <c r="T23" s="7" t="str" cm="1">
        <f t="array" ref="T23">_xlfn.IFS(_入力[[#This Row],[グループ番号]]="","",_入力[[#This Row],[過去の機能診断年度(1)]]="",0,TRUE,_入力[[#This Row],[過去の機能診断年度(1)]]-_入力[[#This Row],[供用開始年度]])</f>
        <v/>
      </c>
      <c r="U23" s="7" t="str" cm="1">
        <f t="array" ref="U23">_xlfn.IFS(_入力[[#This Row],[グループ番号]]="","",_入力[[#This Row],[過去の機能診断年度(2)]]="",0,TRUE,_入力[[#This Row],[過去の機能診断年度(2)]]-_入力[[#This Row],[供用開始年度]])</f>
        <v/>
      </c>
      <c r="V23" s="7" t="str" cm="1">
        <f t="array" ref="V23">_xlfn.IFS(_入力[[#This Row],[グループ番号]]="","",_入力[[#This Row],[過去の機能診断年度(3)]]="",0,TRUE,_入力[[#This Row],[過去の機能診断年度(3)]]-_入力[[#This Row],[供用開始年度]])</f>
        <v/>
      </c>
      <c r="W23" s="7" t="str" cm="1">
        <f t="array" ref="W23">_xlfn.IFS(_入力[[#This Row],[グループ番号]]="","",_入力[[#This Row],[過去の機能診断年度(4)]]="",0,TRUE,_入力[[#This Row],[過去の機能診断年度(4)]]-_入力[[#This Row],[供用開始年度]])</f>
        <v/>
      </c>
      <c r="X23" s="7" t="str" cm="1">
        <f t="array" ref="X23">_xlfn.IFS(_入力[[#This Row],[グループ番号]]="","",_入力[[#This Row],[過去の機能診断年度(5)]]="",0,TRUE,_入力[[#This Row],[過去の機能診断年度(5)]]-_入力[[#This Row],[供用開始年度]])</f>
        <v/>
      </c>
      <c r="Y23" s="13" t="str" cm="1">
        <f t="array" aca="1" ref="Y23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23" s="13" t="str" cm="1">
        <f t="array" aca="1" ref="Z23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23" s="13" t="str" cm="1">
        <f t="array" aca="1" ref="AA23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24" spans="1:27">
      <c r="A24" s="11">
        <f>ROW()-ROW(_入力[[#Headers],[通し番号]])</f>
        <v>23</v>
      </c>
      <c r="B24" s="3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3"/>
      <c r="P24" s="2" t="str" cm="1">
        <f t="array" ref="P24">_xlfn.IFS(_入力[[#This Row],[グループ番号]]&lt;&gt;"",-0.001684,TRUE,"")</f>
        <v/>
      </c>
      <c r="Q24" s="12" t="str" cm="1">
        <f t="array" aca="1" ref="Q24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24" s="12" t="str" cm="1">
        <f t="array" aca="1" ref="R24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24" s="7" t="str" cm="1">
        <f t="array" aca="1" ref="S24" ca="1">_xlfn.IFS(_入力[[#This Row],[グループ番号]]="","",_入力[[#This Row],[供用開始年度]]="",0,TRUE,OFFSET(_共通[[#Headers],[直近の機能診断年度]],1,0)-_入力[[#This Row],[供用開始年度]])</f>
        <v/>
      </c>
      <c r="T24" s="7" t="str" cm="1">
        <f t="array" ref="T24">_xlfn.IFS(_入力[[#This Row],[グループ番号]]="","",_入力[[#This Row],[過去の機能診断年度(1)]]="",0,TRUE,_入力[[#This Row],[過去の機能診断年度(1)]]-_入力[[#This Row],[供用開始年度]])</f>
        <v/>
      </c>
      <c r="U24" s="7" t="str" cm="1">
        <f t="array" ref="U24">_xlfn.IFS(_入力[[#This Row],[グループ番号]]="","",_入力[[#This Row],[過去の機能診断年度(2)]]="",0,TRUE,_入力[[#This Row],[過去の機能診断年度(2)]]-_入力[[#This Row],[供用開始年度]])</f>
        <v/>
      </c>
      <c r="V24" s="7" t="str" cm="1">
        <f t="array" ref="V24">_xlfn.IFS(_入力[[#This Row],[グループ番号]]="","",_入力[[#This Row],[過去の機能診断年度(3)]]="",0,TRUE,_入力[[#This Row],[過去の機能診断年度(3)]]-_入力[[#This Row],[供用開始年度]])</f>
        <v/>
      </c>
      <c r="W24" s="7" t="str" cm="1">
        <f t="array" ref="W24">_xlfn.IFS(_入力[[#This Row],[グループ番号]]="","",_入力[[#This Row],[過去の機能診断年度(4)]]="",0,TRUE,_入力[[#This Row],[過去の機能診断年度(4)]]-_入力[[#This Row],[供用開始年度]])</f>
        <v/>
      </c>
      <c r="X24" s="7" t="str" cm="1">
        <f t="array" ref="X24">_xlfn.IFS(_入力[[#This Row],[グループ番号]]="","",_入力[[#This Row],[過去の機能診断年度(5)]]="",0,TRUE,_入力[[#This Row],[過去の機能診断年度(5)]]-_入力[[#This Row],[供用開始年度]])</f>
        <v/>
      </c>
      <c r="Y24" s="13" t="str" cm="1">
        <f t="array" aca="1" ref="Y24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24" s="13" t="str" cm="1">
        <f t="array" aca="1" ref="Z24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24" s="13" t="str" cm="1">
        <f t="array" aca="1" ref="AA24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25" spans="1:27">
      <c r="A25" s="11">
        <f>ROW()-ROW(_入力[[#Headers],[通し番号]])</f>
        <v>24</v>
      </c>
      <c r="B25" s="3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3"/>
      <c r="P25" s="2" t="str" cm="1">
        <f t="array" ref="P25">_xlfn.IFS(_入力[[#This Row],[グループ番号]]&lt;&gt;"",-0.001684,TRUE,"")</f>
        <v/>
      </c>
      <c r="Q25" s="12" t="str" cm="1">
        <f t="array" aca="1" ref="Q25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25" s="12" t="str" cm="1">
        <f t="array" aca="1" ref="R25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25" s="7" t="str" cm="1">
        <f t="array" aca="1" ref="S25" ca="1">_xlfn.IFS(_入力[[#This Row],[グループ番号]]="","",_入力[[#This Row],[供用開始年度]]="",0,TRUE,OFFSET(_共通[[#Headers],[直近の機能診断年度]],1,0)-_入力[[#This Row],[供用開始年度]])</f>
        <v/>
      </c>
      <c r="T25" s="7" t="str" cm="1">
        <f t="array" ref="T25">_xlfn.IFS(_入力[[#This Row],[グループ番号]]="","",_入力[[#This Row],[過去の機能診断年度(1)]]="",0,TRUE,_入力[[#This Row],[過去の機能診断年度(1)]]-_入力[[#This Row],[供用開始年度]])</f>
        <v/>
      </c>
      <c r="U25" s="7" t="str" cm="1">
        <f t="array" ref="U25">_xlfn.IFS(_入力[[#This Row],[グループ番号]]="","",_入力[[#This Row],[過去の機能診断年度(2)]]="",0,TRUE,_入力[[#This Row],[過去の機能診断年度(2)]]-_入力[[#This Row],[供用開始年度]])</f>
        <v/>
      </c>
      <c r="V25" s="7" t="str" cm="1">
        <f t="array" ref="V25">_xlfn.IFS(_入力[[#This Row],[グループ番号]]="","",_入力[[#This Row],[過去の機能診断年度(3)]]="",0,TRUE,_入力[[#This Row],[過去の機能診断年度(3)]]-_入力[[#This Row],[供用開始年度]])</f>
        <v/>
      </c>
      <c r="W25" s="7" t="str" cm="1">
        <f t="array" ref="W25">_xlfn.IFS(_入力[[#This Row],[グループ番号]]="","",_入力[[#This Row],[過去の機能診断年度(4)]]="",0,TRUE,_入力[[#This Row],[過去の機能診断年度(4)]]-_入力[[#This Row],[供用開始年度]])</f>
        <v/>
      </c>
      <c r="X25" s="7" t="str" cm="1">
        <f t="array" ref="X25">_xlfn.IFS(_入力[[#This Row],[グループ番号]]="","",_入力[[#This Row],[過去の機能診断年度(5)]]="",0,TRUE,_入力[[#This Row],[過去の機能診断年度(5)]]-_入力[[#This Row],[供用開始年度]])</f>
        <v/>
      </c>
      <c r="Y25" s="13" t="str" cm="1">
        <f t="array" aca="1" ref="Y25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25" s="13" t="str" cm="1">
        <f t="array" aca="1" ref="Z25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25" s="13" t="str" cm="1">
        <f t="array" aca="1" ref="AA25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26" spans="1:27">
      <c r="A26" s="11">
        <f>ROW()-ROW(_入力[[#Headers],[通し番号]])</f>
        <v>25</v>
      </c>
      <c r="B26" s="3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3"/>
      <c r="P26" s="2" t="str" cm="1">
        <f t="array" ref="P26">_xlfn.IFS(_入力[[#This Row],[グループ番号]]&lt;&gt;"",-0.001684,TRUE,"")</f>
        <v/>
      </c>
      <c r="Q26" s="12" t="str" cm="1">
        <f t="array" aca="1" ref="Q26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26" s="12" t="str" cm="1">
        <f t="array" aca="1" ref="R26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26" s="7" t="str" cm="1">
        <f t="array" aca="1" ref="S26" ca="1">_xlfn.IFS(_入力[[#This Row],[グループ番号]]="","",_入力[[#This Row],[供用開始年度]]="",0,TRUE,OFFSET(_共通[[#Headers],[直近の機能診断年度]],1,0)-_入力[[#This Row],[供用開始年度]])</f>
        <v/>
      </c>
      <c r="T26" s="7" t="str" cm="1">
        <f t="array" ref="T26">_xlfn.IFS(_入力[[#This Row],[グループ番号]]="","",_入力[[#This Row],[過去の機能診断年度(1)]]="",0,TRUE,_入力[[#This Row],[過去の機能診断年度(1)]]-_入力[[#This Row],[供用開始年度]])</f>
        <v/>
      </c>
      <c r="U26" s="7" t="str" cm="1">
        <f t="array" ref="U26">_xlfn.IFS(_入力[[#This Row],[グループ番号]]="","",_入力[[#This Row],[過去の機能診断年度(2)]]="",0,TRUE,_入力[[#This Row],[過去の機能診断年度(2)]]-_入力[[#This Row],[供用開始年度]])</f>
        <v/>
      </c>
      <c r="V26" s="7" t="str" cm="1">
        <f t="array" ref="V26">_xlfn.IFS(_入力[[#This Row],[グループ番号]]="","",_入力[[#This Row],[過去の機能診断年度(3)]]="",0,TRUE,_入力[[#This Row],[過去の機能診断年度(3)]]-_入力[[#This Row],[供用開始年度]])</f>
        <v/>
      </c>
      <c r="W26" s="7" t="str" cm="1">
        <f t="array" ref="W26">_xlfn.IFS(_入力[[#This Row],[グループ番号]]="","",_入力[[#This Row],[過去の機能診断年度(4)]]="",0,TRUE,_入力[[#This Row],[過去の機能診断年度(4)]]-_入力[[#This Row],[供用開始年度]])</f>
        <v/>
      </c>
      <c r="X26" s="7" t="str" cm="1">
        <f t="array" ref="X26">_xlfn.IFS(_入力[[#This Row],[グループ番号]]="","",_入力[[#This Row],[過去の機能診断年度(5)]]="",0,TRUE,_入力[[#This Row],[過去の機能診断年度(5)]]-_入力[[#This Row],[供用開始年度]])</f>
        <v/>
      </c>
      <c r="Y26" s="13" t="str" cm="1">
        <f t="array" aca="1" ref="Y26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26" s="13" t="str" cm="1">
        <f t="array" aca="1" ref="Z26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26" s="13" t="str" cm="1">
        <f t="array" aca="1" ref="AA26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27" spans="1:27">
      <c r="A27" s="11">
        <f>ROW()-ROW(_入力[[#Headers],[通し番号]])</f>
        <v>26</v>
      </c>
      <c r="B27" s="3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3"/>
      <c r="P27" s="2" t="str" cm="1">
        <f t="array" ref="P27">_xlfn.IFS(_入力[[#This Row],[グループ番号]]&lt;&gt;"",-0.001684,TRUE,"")</f>
        <v/>
      </c>
      <c r="Q27" s="12" t="str" cm="1">
        <f t="array" aca="1" ref="Q27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27" s="12" t="str" cm="1">
        <f t="array" aca="1" ref="R27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27" s="7" t="str" cm="1">
        <f t="array" aca="1" ref="S27" ca="1">_xlfn.IFS(_入力[[#This Row],[グループ番号]]="","",_入力[[#This Row],[供用開始年度]]="",0,TRUE,OFFSET(_共通[[#Headers],[直近の機能診断年度]],1,0)-_入力[[#This Row],[供用開始年度]])</f>
        <v/>
      </c>
      <c r="T27" s="7" t="str" cm="1">
        <f t="array" ref="T27">_xlfn.IFS(_入力[[#This Row],[グループ番号]]="","",_入力[[#This Row],[過去の機能診断年度(1)]]="",0,TRUE,_入力[[#This Row],[過去の機能診断年度(1)]]-_入力[[#This Row],[供用開始年度]])</f>
        <v/>
      </c>
      <c r="U27" s="7" t="str" cm="1">
        <f t="array" ref="U27">_xlfn.IFS(_入力[[#This Row],[グループ番号]]="","",_入力[[#This Row],[過去の機能診断年度(2)]]="",0,TRUE,_入力[[#This Row],[過去の機能診断年度(2)]]-_入力[[#This Row],[供用開始年度]])</f>
        <v/>
      </c>
      <c r="V27" s="7" t="str" cm="1">
        <f t="array" ref="V27">_xlfn.IFS(_入力[[#This Row],[グループ番号]]="","",_入力[[#This Row],[過去の機能診断年度(3)]]="",0,TRUE,_入力[[#This Row],[過去の機能診断年度(3)]]-_入力[[#This Row],[供用開始年度]])</f>
        <v/>
      </c>
      <c r="W27" s="7" t="str" cm="1">
        <f t="array" ref="W27">_xlfn.IFS(_入力[[#This Row],[グループ番号]]="","",_入力[[#This Row],[過去の機能診断年度(4)]]="",0,TRUE,_入力[[#This Row],[過去の機能診断年度(4)]]-_入力[[#This Row],[供用開始年度]])</f>
        <v/>
      </c>
      <c r="X27" s="7" t="str" cm="1">
        <f t="array" ref="X27">_xlfn.IFS(_入力[[#This Row],[グループ番号]]="","",_入力[[#This Row],[過去の機能診断年度(5)]]="",0,TRUE,_入力[[#This Row],[過去の機能診断年度(5)]]-_入力[[#This Row],[供用開始年度]])</f>
        <v/>
      </c>
      <c r="Y27" s="13" t="str" cm="1">
        <f t="array" aca="1" ref="Y27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27" s="13" t="str" cm="1">
        <f t="array" aca="1" ref="Z27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27" s="13" t="str" cm="1">
        <f t="array" aca="1" ref="AA27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28" spans="1:27">
      <c r="A28" s="11">
        <f>ROW()-ROW(_入力[[#Headers],[通し番号]])</f>
        <v>27</v>
      </c>
      <c r="B28" s="3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3"/>
      <c r="P28" s="2" t="str" cm="1">
        <f t="array" ref="P28">_xlfn.IFS(_入力[[#This Row],[グループ番号]]&lt;&gt;"",-0.001684,TRUE,"")</f>
        <v/>
      </c>
      <c r="Q28" s="12" t="str" cm="1">
        <f t="array" aca="1" ref="Q28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28" s="12" t="str" cm="1">
        <f t="array" aca="1" ref="R28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28" s="7" t="str" cm="1">
        <f t="array" aca="1" ref="S28" ca="1">_xlfn.IFS(_入力[[#This Row],[グループ番号]]="","",_入力[[#This Row],[供用開始年度]]="",0,TRUE,OFFSET(_共通[[#Headers],[直近の機能診断年度]],1,0)-_入力[[#This Row],[供用開始年度]])</f>
        <v/>
      </c>
      <c r="T28" s="7" t="str" cm="1">
        <f t="array" ref="T28">_xlfn.IFS(_入力[[#This Row],[グループ番号]]="","",_入力[[#This Row],[過去の機能診断年度(1)]]="",0,TRUE,_入力[[#This Row],[過去の機能診断年度(1)]]-_入力[[#This Row],[供用開始年度]])</f>
        <v/>
      </c>
      <c r="U28" s="7" t="str" cm="1">
        <f t="array" ref="U28">_xlfn.IFS(_入力[[#This Row],[グループ番号]]="","",_入力[[#This Row],[過去の機能診断年度(2)]]="",0,TRUE,_入力[[#This Row],[過去の機能診断年度(2)]]-_入力[[#This Row],[供用開始年度]])</f>
        <v/>
      </c>
      <c r="V28" s="7" t="str" cm="1">
        <f t="array" ref="V28">_xlfn.IFS(_入力[[#This Row],[グループ番号]]="","",_入力[[#This Row],[過去の機能診断年度(3)]]="",0,TRUE,_入力[[#This Row],[過去の機能診断年度(3)]]-_入力[[#This Row],[供用開始年度]])</f>
        <v/>
      </c>
      <c r="W28" s="7" t="str" cm="1">
        <f t="array" ref="W28">_xlfn.IFS(_入力[[#This Row],[グループ番号]]="","",_入力[[#This Row],[過去の機能診断年度(4)]]="",0,TRUE,_入力[[#This Row],[過去の機能診断年度(4)]]-_入力[[#This Row],[供用開始年度]])</f>
        <v/>
      </c>
      <c r="X28" s="7" t="str" cm="1">
        <f t="array" ref="X28">_xlfn.IFS(_入力[[#This Row],[グループ番号]]="","",_入力[[#This Row],[過去の機能診断年度(5)]]="",0,TRUE,_入力[[#This Row],[過去の機能診断年度(5)]]-_入力[[#This Row],[供用開始年度]])</f>
        <v/>
      </c>
      <c r="Y28" s="13" t="str" cm="1">
        <f t="array" aca="1" ref="Y28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28" s="13" t="str" cm="1">
        <f t="array" aca="1" ref="Z28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28" s="13" t="str" cm="1">
        <f t="array" aca="1" ref="AA28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29" spans="1:27">
      <c r="A29" s="11">
        <f>ROW()-ROW(_入力[[#Headers],[通し番号]])</f>
        <v>28</v>
      </c>
      <c r="B29" s="3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3"/>
      <c r="P29" s="2" t="str" cm="1">
        <f t="array" ref="P29">_xlfn.IFS(_入力[[#This Row],[グループ番号]]&lt;&gt;"",-0.001684,TRUE,"")</f>
        <v/>
      </c>
      <c r="Q29" s="12" t="str" cm="1">
        <f t="array" aca="1" ref="Q29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29" s="12" t="str" cm="1">
        <f t="array" aca="1" ref="R29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29" s="7" t="str" cm="1">
        <f t="array" aca="1" ref="S29" ca="1">_xlfn.IFS(_入力[[#This Row],[グループ番号]]="","",_入力[[#This Row],[供用開始年度]]="",0,TRUE,OFFSET(_共通[[#Headers],[直近の機能診断年度]],1,0)-_入力[[#This Row],[供用開始年度]])</f>
        <v/>
      </c>
      <c r="T29" s="7" t="str" cm="1">
        <f t="array" ref="T29">_xlfn.IFS(_入力[[#This Row],[グループ番号]]="","",_入力[[#This Row],[過去の機能診断年度(1)]]="",0,TRUE,_入力[[#This Row],[過去の機能診断年度(1)]]-_入力[[#This Row],[供用開始年度]])</f>
        <v/>
      </c>
      <c r="U29" s="7" t="str" cm="1">
        <f t="array" ref="U29">_xlfn.IFS(_入力[[#This Row],[グループ番号]]="","",_入力[[#This Row],[過去の機能診断年度(2)]]="",0,TRUE,_入力[[#This Row],[過去の機能診断年度(2)]]-_入力[[#This Row],[供用開始年度]])</f>
        <v/>
      </c>
      <c r="V29" s="7" t="str" cm="1">
        <f t="array" ref="V29">_xlfn.IFS(_入力[[#This Row],[グループ番号]]="","",_入力[[#This Row],[過去の機能診断年度(3)]]="",0,TRUE,_入力[[#This Row],[過去の機能診断年度(3)]]-_入力[[#This Row],[供用開始年度]])</f>
        <v/>
      </c>
      <c r="W29" s="7" t="str" cm="1">
        <f t="array" ref="W29">_xlfn.IFS(_入力[[#This Row],[グループ番号]]="","",_入力[[#This Row],[過去の機能診断年度(4)]]="",0,TRUE,_入力[[#This Row],[過去の機能診断年度(4)]]-_入力[[#This Row],[供用開始年度]])</f>
        <v/>
      </c>
      <c r="X29" s="7" t="str" cm="1">
        <f t="array" ref="X29">_xlfn.IFS(_入力[[#This Row],[グループ番号]]="","",_入力[[#This Row],[過去の機能診断年度(5)]]="",0,TRUE,_入力[[#This Row],[過去の機能診断年度(5)]]-_入力[[#This Row],[供用開始年度]])</f>
        <v/>
      </c>
      <c r="Y29" s="13" t="str" cm="1">
        <f t="array" aca="1" ref="Y29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29" s="13" t="str" cm="1">
        <f t="array" aca="1" ref="Z29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29" s="13" t="str" cm="1">
        <f t="array" aca="1" ref="AA29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30" spans="1:27">
      <c r="A30" s="11">
        <f>ROW()-ROW(_入力[[#Headers],[通し番号]])</f>
        <v>29</v>
      </c>
      <c r="B30" s="3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3"/>
      <c r="P30" s="2" t="str" cm="1">
        <f t="array" ref="P30">_xlfn.IFS(_入力[[#This Row],[グループ番号]]&lt;&gt;"",-0.001684,TRUE,"")</f>
        <v/>
      </c>
      <c r="Q30" s="12" t="str" cm="1">
        <f t="array" aca="1" ref="Q30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30" s="12" t="str" cm="1">
        <f t="array" aca="1" ref="R30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30" s="7" t="str" cm="1">
        <f t="array" aca="1" ref="S30" ca="1">_xlfn.IFS(_入力[[#This Row],[グループ番号]]="","",_入力[[#This Row],[供用開始年度]]="",0,TRUE,OFFSET(_共通[[#Headers],[直近の機能診断年度]],1,0)-_入力[[#This Row],[供用開始年度]])</f>
        <v/>
      </c>
      <c r="T30" s="7" t="str" cm="1">
        <f t="array" ref="T30">_xlfn.IFS(_入力[[#This Row],[グループ番号]]="","",_入力[[#This Row],[過去の機能診断年度(1)]]="",0,TRUE,_入力[[#This Row],[過去の機能診断年度(1)]]-_入力[[#This Row],[供用開始年度]])</f>
        <v/>
      </c>
      <c r="U30" s="7" t="str" cm="1">
        <f t="array" ref="U30">_xlfn.IFS(_入力[[#This Row],[グループ番号]]="","",_入力[[#This Row],[過去の機能診断年度(2)]]="",0,TRUE,_入力[[#This Row],[過去の機能診断年度(2)]]-_入力[[#This Row],[供用開始年度]])</f>
        <v/>
      </c>
      <c r="V30" s="7" t="str" cm="1">
        <f t="array" ref="V30">_xlfn.IFS(_入力[[#This Row],[グループ番号]]="","",_入力[[#This Row],[過去の機能診断年度(3)]]="",0,TRUE,_入力[[#This Row],[過去の機能診断年度(3)]]-_入力[[#This Row],[供用開始年度]])</f>
        <v/>
      </c>
      <c r="W30" s="7" t="str" cm="1">
        <f t="array" ref="W30">_xlfn.IFS(_入力[[#This Row],[グループ番号]]="","",_入力[[#This Row],[過去の機能診断年度(4)]]="",0,TRUE,_入力[[#This Row],[過去の機能診断年度(4)]]-_入力[[#This Row],[供用開始年度]])</f>
        <v/>
      </c>
      <c r="X30" s="7" t="str" cm="1">
        <f t="array" ref="X30">_xlfn.IFS(_入力[[#This Row],[グループ番号]]="","",_入力[[#This Row],[過去の機能診断年度(5)]]="",0,TRUE,_入力[[#This Row],[過去の機能診断年度(5)]]-_入力[[#This Row],[供用開始年度]])</f>
        <v/>
      </c>
      <c r="Y30" s="13" t="str" cm="1">
        <f t="array" aca="1" ref="Y30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30" s="13" t="str" cm="1">
        <f t="array" aca="1" ref="Z30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30" s="13" t="str" cm="1">
        <f t="array" aca="1" ref="AA30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31" spans="1:27">
      <c r="A31" s="11">
        <f>ROW()-ROW(_入力[[#Headers],[通し番号]])</f>
        <v>30</v>
      </c>
      <c r="B31" s="3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3"/>
      <c r="P31" s="2" t="str" cm="1">
        <f t="array" ref="P31">_xlfn.IFS(_入力[[#This Row],[グループ番号]]&lt;&gt;"",-0.001684,TRUE,"")</f>
        <v/>
      </c>
      <c r="Q31" s="12" t="str" cm="1">
        <f t="array" aca="1" ref="Q31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31" s="12" t="str" cm="1">
        <f t="array" aca="1" ref="R31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31" s="7" t="str" cm="1">
        <f t="array" aca="1" ref="S31" ca="1">_xlfn.IFS(_入力[[#This Row],[グループ番号]]="","",_入力[[#This Row],[供用開始年度]]="",0,TRUE,OFFSET(_共通[[#Headers],[直近の機能診断年度]],1,0)-_入力[[#This Row],[供用開始年度]])</f>
        <v/>
      </c>
      <c r="T31" s="7" t="str" cm="1">
        <f t="array" ref="T31">_xlfn.IFS(_入力[[#This Row],[グループ番号]]="","",_入力[[#This Row],[過去の機能診断年度(1)]]="",0,TRUE,_入力[[#This Row],[過去の機能診断年度(1)]]-_入力[[#This Row],[供用開始年度]])</f>
        <v/>
      </c>
      <c r="U31" s="7" t="str" cm="1">
        <f t="array" ref="U31">_xlfn.IFS(_入力[[#This Row],[グループ番号]]="","",_入力[[#This Row],[過去の機能診断年度(2)]]="",0,TRUE,_入力[[#This Row],[過去の機能診断年度(2)]]-_入力[[#This Row],[供用開始年度]])</f>
        <v/>
      </c>
      <c r="V31" s="7" t="str" cm="1">
        <f t="array" ref="V31">_xlfn.IFS(_入力[[#This Row],[グループ番号]]="","",_入力[[#This Row],[過去の機能診断年度(3)]]="",0,TRUE,_入力[[#This Row],[過去の機能診断年度(3)]]-_入力[[#This Row],[供用開始年度]])</f>
        <v/>
      </c>
      <c r="W31" s="7" t="str" cm="1">
        <f t="array" ref="W31">_xlfn.IFS(_入力[[#This Row],[グループ番号]]="","",_入力[[#This Row],[過去の機能診断年度(4)]]="",0,TRUE,_入力[[#This Row],[過去の機能診断年度(4)]]-_入力[[#This Row],[供用開始年度]])</f>
        <v/>
      </c>
      <c r="X31" s="7" t="str" cm="1">
        <f t="array" ref="X31">_xlfn.IFS(_入力[[#This Row],[グループ番号]]="","",_入力[[#This Row],[過去の機能診断年度(5)]]="",0,TRUE,_入力[[#This Row],[過去の機能診断年度(5)]]-_入力[[#This Row],[供用開始年度]])</f>
        <v/>
      </c>
      <c r="Y31" s="13" t="str" cm="1">
        <f t="array" aca="1" ref="Y31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31" s="13" t="str" cm="1">
        <f t="array" aca="1" ref="Z31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31" s="13" t="str" cm="1">
        <f t="array" aca="1" ref="AA31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32" spans="1:27">
      <c r="A32" s="11">
        <f>ROW()-ROW(_入力[[#Headers],[通し番号]])</f>
        <v>31</v>
      </c>
      <c r="B32" s="3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3"/>
      <c r="P32" s="2" t="str" cm="1">
        <f t="array" ref="P32">_xlfn.IFS(_入力[[#This Row],[グループ番号]]&lt;&gt;"",-0.001684,TRUE,"")</f>
        <v/>
      </c>
      <c r="Q32" s="12" t="str" cm="1">
        <f t="array" aca="1" ref="Q32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32" s="12" t="str" cm="1">
        <f t="array" aca="1" ref="R32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32" s="7" t="str" cm="1">
        <f t="array" aca="1" ref="S32" ca="1">_xlfn.IFS(_入力[[#This Row],[グループ番号]]="","",_入力[[#This Row],[供用開始年度]]="",0,TRUE,OFFSET(_共通[[#Headers],[直近の機能診断年度]],1,0)-_入力[[#This Row],[供用開始年度]])</f>
        <v/>
      </c>
      <c r="T32" s="7" t="str" cm="1">
        <f t="array" ref="T32">_xlfn.IFS(_入力[[#This Row],[グループ番号]]="","",_入力[[#This Row],[過去の機能診断年度(1)]]="",0,TRUE,_入力[[#This Row],[過去の機能診断年度(1)]]-_入力[[#This Row],[供用開始年度]])</f>
        <v/>
      </c>
      <c r="U32" s="7" t="str" cm="1">
        <f t="array" ref="U32">_xlfn.IFS(_入力[[#This Row],[グループ番号]]="","",_入力[[#This Row],[過去の機能診断年度(2)]]="",0,TRUE,_入力[[#This Row],[過去の機能診断年度(2)]]-_入力[[#This Row],[供用開始年度]])</f>
        <v/>
      </c>
      <c r="V32" s="7" t="str" cm="1">
        <f t="array" ref="V32">_xlfn.IFS(_入力[[#This Row],[グループ番号]]="","",_入力[[#This Row],[過去の機能診断年度(3)]]="",0,TRUE,_入力[[#This Row],[過去の機能診断年度(3)]]-_入力[[#This Row],[供用開始年度]])</f>
        <v/>
      </c>
      <c r="W32" s="7" t="str" cm="1">
        <f t="array" ref="W32">_xlfn.IFS(_入力[[#This Row],[グループ番号]]="","",_入力[[#This Row],[過去の機能診断年度(4)]]="",0,TRUE,_入力[[#This Row],[過去の機能診断年度(4)]]-_入力[[#This Row],[供用開始年度]])</f>
        <v/>
      </c>
      <c r="X32" s="7" t="str" cm="1">
        <f t="array" ref="X32">_xlfn.IFS(_入力[[#This Row],[グループ番号]]="","",_入力[[#This Row],[過去の機能診断年度(5)]]="",0,TRUE,_入力[[#This Row],[過去の機能診断年度(5)]]-_入力[[#This Row],[供用開始年度]])</f>
        <v/>
      </c>
      <c r="Y32" s="13" t="str" cm="1">
        <f t="array" aca="1" ref="Y32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32" s="13" t="str" cm="1">
        <f t="array" aca="1" ref="Z32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32" s="13" t="str" cm="1">
        <f t="array" aca="1" ref="AA32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33" spans="1:27">
      <c r="A33" s="11">
        <f>ROW()-ROW(_入力[[#Headers],[通し番号]])</f>
        <v>32</v>
      </c>
      <c r="B33" s="3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3"/>
      <c r="P33" s="2" t="str" cm="1">
        <f t="array" ref="P33">_xlfn.IFS(_入力[[#This Row],[グループ番号]]&lt;&gt;"",-0.001684,TRUE,"")</f>
        <v/>
      </c>
      <c r="Q33" s="12" t="str" cm="1">
        <f t="array" aca="1" ref="Q33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33" s="12" t="str" cm="1">
        <f t="array" aca="1" ref="R33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33" s="7" t="str" cm="1">
        <f t="array" aca="1" ref="S33" ca="1">_xlfn.IFS(_入力[[#This Row],[グループ番号]]="","",_入力[[#This Row],[供用開始年度]]="",0,TRUE,OFFSET(_共通[[#Headers],[直近の機能診断年度]],1,0)-_入力[[#This Row],[供用開始年度]])</f>
        <v/>
      </c>
      <c r="T33" s="7" t="str" cm="1">
        <f t="array" ref="T33">_xlfn.IFS(_入力[[#This Row],[グループ番号]]="","",_入力[[#This Row],[過去の機能診断年度(1)]]="",0,TRUE,_入力[[#This Row],[過去の機能診断年度(1)]]-_入力[[#This Row],[供用開始年度]])</f>
        <v/>
      </c>
      <c r="U33" s="7" t="str" cm="1">
        <f t="array" ref="U33">_xlfn.IFS(_入力[[#This Row],[グループ番号]]="","",_入力[[#This Row],[過去の機能診断年度(2)]]="",0,TRUE,_入力[[#This Row],[過去の機能診断年度(2)]]-_入力[[#This Row],[供用開始年度]])</f>
        <v/>
      </c>
      <c r="V33" s="7" t="str" cm="1">
        <f t="array" ref="V33">_xlfn.IFS(_入力[[#This Row],[グループ番号]]="","",_入力[[#This Row],[過去の機能診断年度(3)]]="",0,TRUE,_入力[[#This Row],[過去の機能診断年度(3)]]-_入力[[#This Row],[供用開始年度]])</f>
        <v/>
      </c>
      <c r="W33" s="7" t="str" cm="1">
        <f t="array" ref="W33">_xlfn.IFS(_入力[[#This Row],[グループ番号]]="","",_入力[[#This Row],[過去の機能診断年度(4)]]="",0,TRUE,_入力[[#This Row],[過去の機能診断年度(4)]]-_入力[[#This Row],[供用開始年度]])</f>
        <v/>
      </c>
      <c r="X33" s="7" t="str" cm="1">
        <f t="array" ref="X33">_xlfn.IFS(_入力[[#This Row],[グループ番号]]="","",_入力[[#This Row],[過去の機能診断年度(5)]]="",0,TRUE,_入力[[#This Row],[過去の機能診断年度(5)]]-_入力[[#This Row],[供用開始年度]])</f>
        <v/>
      </c>
      <c r="Y33" s="13" t="str" cm="1">
        <f t="array" aca="1" ref="Y33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33" s="13" t="str" cm="1">
        <f t="array" aca="1" ref="Z33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33" s="13" t="str" cm="1">
        <f t="array" aca="1" ref="AA33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34" spans="1:27">
      <c r="A34" s="11">
        <f>ROW()-ROW(_入力[[#Headers],[通し番号]])</f>
        <v>33</v>
      </c>
      <c r="B34" s="3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3"/>
      <c r="P34" s="2" t="str" cm="1">
        <f t="array" ref="P34">_xlfn.IFS(_入力[[#This Row],[グループ番号]]&lt;&gt;"",-0.001684,TRUE,"")</f>
        <v/>
      </c>
      <c r="Q34" s="12" t="str" cm="1">
        <f t="array" aca="1" ref="Q34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34" s="12" t="str" cm="1">
        <f t="array" aca="1" ref="R34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34" s="7" t="str" cm="1">
        <f t="array" aca="1" ref="S34" ca="1">_xlfn.IFS(_入力[[#This Row],[グループ番号]]="","",_入力[[#This Row],[供用開始年度]]="",0,TRUE,OFFSET(_共通[[#Headers],[直近の機能診断年度]],1,0)-_入力[[#This Row],[供用開始年度]])</f>
        <v/>
      </c>
      <c r="T34" s="7" t="str" cm="1">
        <f t="array" ref="T34">_xlfn.IFS(_入力[[#This Row],[グループ番号]]="","",_入力[[#This Row],[過去の機能診断年度(1)]]="",0,TRUE,_入力[[#This Row],[過去の機能診断年度(1)]]-_入力[[#This Row],[供用開始年度]])</f>
        <v/>
      </c>
      <c r="U34" s="7" t="str" cm="1">
        <f t="array" ref="U34">_xlfn.IFS(_入力[[#This Row],[グループ番号]]="","",_入力[[#This Row],[過去の機能診断年度(2)]]="",0,TRUE,_入力[[#This Row],[過去の機能診断年度(2)]]-_入力[[#This Row],[供用開始年度]])</f>
        <v/>
      </c>
      <c r="V34" s="7" t="str" cm="1">
        <f t="array" ref="V34">_xlfn.IFS(_入力[[#This Row],[グループ番号]]="","",_入力[[#This Row],[過去の機能診断年度(3)]]="",0,TRUE,_入力[[#This Row],[過去の機能診断年度(3)]]-_入力[[#This Row],[供用開始年度]])</f>
        <v/>
      </c>
      <c r="W34" s="7" t="str" cm="1">
        <f t="array" ref="W34">_xlfn.IFS(_入力[[#This Row],[グループ番号]]="","",_入力[[#This Row],[過去の機能診断年度(4)]]="",0,TRUE,_入力[[#This Row],[過去の機能診断年度(4)]]-_入力[[#This Row],[供用開始年度]])</f>
        <v/>
      </c>
      <c r="X34" s="7" t="str" cm="1">
        <f t="array" ref="X34">_xlfn.IFS(_入力[[#This Row],[グループ番号]]="","",_入力[[#This Row],[過去の機能診断年度(5)]]="",0,TRUE,_入力[[#This Row],[過去の機能診断年度(5)]]-_入力[[#This Row],[供用開始年度]])</f>
        <v/>
      </c>
      <c r="Y34" s="13" t="str" cm="1">
        <f t="array" aca="1" ref="Y34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34" s="13" t="str" cm="1">
        <f t="array" aca="1" ref="Z34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34" s="13" t="str" cm="1">
        <f t="array" aca="1" ref="AA34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35" spans="1:27">
      <c r="A35" s="11">
        <f>ROW()-ROW(_入力[[#Headers],[通し番号]])</f>
        <v>34</v>
      </c>
      <c r="B35" s="3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3"/>
      <c r="P35" s="2" t="str" cm="1">
        <f t="array" ref="P35">_xlfn.IFS(_入力[[#This Row],[グループ番号]]&lt;&gt;"",-0.001684,TRUE,"")</f>
        <v/>
      </c>
      <c r="Q35" s="12" t="str" cm="1">
        <f t="array" aca="1" ref="Q35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35" s="12" t="str" cm="1">
        <f t="array" aca="1" ref="R35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35" s="7" t="str" cm="1">
        <f t="array" aca="1" ref="S35" ca="1">_xlfn.IFS(_入力[[#This Row],[グループ番号]]="","",_入力[[#This Row],[供用開始年度]]="",0,TRUE,OFFSET(_共通[[#Headers],[直近の機能診断年度]],1,0)-_入力[[#This Row],[供用開始年度]])</f>
        <v/>
      </c>
      <c r="T35" s="7" t="str" cm="1">
        <f t="array" ref="T35">_xlfn.IFS(_入力[[#This Row],[グループ番号]]="","",_入力[[#This Row],[過去の機能診断年度(1)]]="",0,TRUE,_入力[[#This Row],[過去の機能診断年度(1)]]-_入力[[#This Row],[供用開始年度]])</f>
        <v/>
      </c>
      <c r="U35" s="7" t="str" cm="1">
        <f t="array" ref="U35">_xlfn.IFS(_入力[[#This Row],[グループ番号]]="","",_入力[[#This Row],[過去の機能診断年度(2)]]="",0,TRUE,_入力[[#This Row],[過去の機能診断年度(2)]]-_入力[[#This Row],[供用開始年度]])</f>
        <v/>
      </c>
      <c r="V35" s="7" t="str" cm="1">
        <f t="array" ref="V35">_xlfn.IFS(_入力[[#This Row],[グループ番号]]="","",_入力[[#This Row],[過去の機能診断年度(3)]]="",0,TRUE,_入力[[#This Row],[過去の機能診断年度(3)]]-_入力[[#This Row],[供用開始年度]])</f>
        <v/>
      </c>
      <c r="W35" s="7" t="str" cm="1">
        <f t="array" ref="W35">_xlfn.IFS(_入力[[#This Row],[グループ番号]]="","",_入力[[#This Row],[過去の機能診断年度(4)]]="",0,TRUE,_入力[[#This Row],[過去の機能診断年度(4)]]-_入力[[#This Row],[供用開始年度]])</f>
        <v/>
      </c>
      <c r="X35" s="7" t="str" cm="1">
        <f t="array" ref="X35">_xlfn.IFS(_入力[[#This Row],[グループ番号]]="","",_入力[[#This Row],[過去の機能診断年度(5)]]="",0,TRUE,_入力[[#This Row],[過去の機能診断年度(5)]]-_入力[[#This Row],[供用開始年度]])</f>
        <v/>
      </c>
      <c r="Y35" s="13" t="str" cm="1">
        <f t="array" aca="1" ref="Y35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35" s="13" t="str" cm="1">
        <f t="array" aca="1" ref="Z35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35" s="13" t="str" cm="1">
        <f t="array" aca="1" ref="AA35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36" spans="1:27">
      <c r="A36" s="11">
        <f>ROW()-ROW(_入力[[#Headers],[通し番号]])</f>
        <v>35</v>
      </c>
      <c r="B36" s="3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3"/>
      <c r="P36" s="2" t="str" cm="1">
        <f t="array" ref="P36">_xlfn.IFS(_入力[[#This Row],[グループ番号]]&lt;&gt;"",-0.001684,TRUE,"")</f>
        <v/>
      </c>
      <c r="Q36" s="12" t="str" cm="1">
        <f t="array" aca="1" ref="Q36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36" s="12" t="str" cm="1">
        <f t="array" aca="1" ref="R36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36" s="7" t="str" cm="1">
        <f t="array" aca="1" ref="S36" ca="1">_xlfn.IFS(_入力[[#This Row],[グループ番号]]="","",_入力[[#This Row],[供用開始年度]]="",0,TRUE,OFFSET(_共通[[#Headers],[直近の機能診断年度]],1,0)-_入力[[#This Row],[供用開始年度]])</f>
        <v/>
      </c>
      <c r="T36" s="7" t="str" cm="1">
        <f t="array" ref="T36">_xlfn.IFS(_入力[[#This Row],[グループ番号]]="","",_入力[[#This Row],[過去の機能診断年度(1)]]="",0,TRUE,_入力[[#This Row],[過去の機能診断年度(1)]]-_入力[[#This Row],[供用開始年度]])</f>
        <v/>
      </c>
      <c r="U36" s="7" t="str" cm="1">
        <f t="array" ref="U36">_xlfn.IFS(_入力[[#This Row],[グループ番号]]="","",_入力[[#This Row],[過去の機能診断年度(2)]]="",0,TRUE,_入力[[#This Row],[過去の機能診断年度(2)]]-_入力[[#This Row],[供用開始年度]])</f>
        <v/>
      </c>
      <c r="V36" s="7" t="str" cm="1">
        <f t="array" ref="V36">_xlfn.IFS(_入力[[#This Row],[グループ番号]]="","",_入力[[#This Row],[過去の機能診断年度(3)]]="",0,TRUE,_入力[[#This Row],[過去の機能診断年度(3)]]-_入力[[#This Row],[供用開始年度]])</f>
        <v/>
      </c>
      <c r="W36" s="7" t="str" cm="1">
        <f t="array" ref="W36">_xlfn.IFS(_入力[[#This Row],[グループ番号]]="","",_入力[[#This Row],[過去の機能診断年度(4)]]="",0,TRUE,_入力[[#This Row],[過去の機能診断年度(4)]]-_入力[[#This Row],[供用開始年度]])</f>
        <v/>
      </c>
      <c r="X36" s="7" t="str" cm="1">
        <f t="array" ref="X36">_xlfn.IFS(_入力[[#This Row],[グループ番号]]="","",_入力[[#This Row],[過去の機能診断年度(5)]]="",0,TRUE,_入力[[#This Row],[過去の機能診断年度(5)]]-_入力[[#This Row],[供用開始年度]])</f>
        <v/>
      </c>
      <c r="Y36" s="13" t="str" cm="1">
        <f t="array" aca="1" ref="Y36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36" s="13" t="str" cm="1">
        <f t="array" aca="1" ref="Z36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36" s="13" t="str" cm="1">
        <f t="array" aca="1" ref="AA36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37" spans="1:27">
      <c r="A37" s="11">
        <f>ROW()-ROW(_入力[[#Headers],[通し番号]])</f>
        <v>36</v>
      </c>
      <c r="B37" s="3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3"/>
      <c r="P37" s="2" t="str" cm="1">
        <f t="array" ref="P37">_xlfn.IFS(_入力[[#This Row],[グループ番号]]&lt;&gt;"",-0.001684,TRUE,"")</f>
        <v/>
      </c>
      <c r="Q37" s="12" t="str" cm="1">
        <f t="array" aca="1" ref="Q37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37" s="12" t="str" cm="1">
        <f t="array" aca="1" ref="R37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37" s="7" t="str" cm="1">
        <f t="array" aca="1" ref="S37" ca="1">_xlfn.IFS(_入力[[#This Row],[グループ番号]]="","",_入力[[#This Row],[供用開始年度]]="",0,TRUE,OFFSET(_共通[[#Headers],[直近の機能診断年度]],1,0)-_入力[[#This Row],[供用開始年度]])</f>
        <v/>
      </c>
      <c r="T37" s="7" t="str" cm="1">
        <f t="array" ref="T37">_xlfn.IFS(_入力[[#This Row],[グループ番号]]="","",_入力[[#This Row],[過去の機能診断年度(1)]]="",0,TRUE,_入力[[#This Row],[過去の機能診断年度(1)]]-_入力[[#This Row],[供用開始年度]])</f>
        <v/>
      </c>
      <c r="U37" s="7" t="str" cm="1">
        <f t="array" ref="U37">_xlfn.IFS(_入力[[#This Row],[グループ番号]]="","",_入力[[#This Row],[過去の機能診断年度(2)]]="",0,TRUE,_入力[[#This Row],[過去の機能診断年度(2)]]-_入力[[#This Row],[供用開始年度]])</f>
        <v/>
      </c>
      <c r="V37" s="7" t="str" cm="1">
        <f t="array" ref="V37">_xlfn.IFS(_入力[[#This Row],[グループ番号]]="","",_入力[[#This Row],[過去の機能診断年度(3)]]="",0,TRUE,_入力[[#This Row],[過去の機能診断年度(3)]]-_入力[[#This Row],[供用開始年度]])</f>
        <v/>
      </c>
      <c r="W37" s="7" t="str" cm="1">
        <f t="array" ref="W37">_xlfn.IFS(_入力[[#This Row],[グループ番号]]="","",_入力[[#This Row],[過去の機能診断年度(4)]]="",0,TRUE,_入力[[#This Row],[過去の機能診断年度(4)]]-_入力[[#This Row],[供用開始年度]])</f>
        <v/>
      </c>
      <c r="X37" s="7" t="str" cm="1">
        <f t="array" ref="X37">_xlfn.IFS(_入力[[#This Row],[グループ番号]]="","",_入力[[#This Row],[過去の機能診断年度(5)]]="",0,TRUE,_入力[[#This Row],[過去の機能診断年度(5)]]-_入力[[#This Row],[供用開始年度]])</f>
        <v/>
      </c>
      <c r="Y37" s="13" t="str" cm="1">
        <f t="array" aca="1" ref="Y37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37" s="13" t="str" cm="1">
        <f t="array" aca="1" ref="Z37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37" s="13" t="str" cm="1">
        <f t="array" aca="1" ref="AA37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38" spans="1:27">
      <c r="A38" s="11">
        <f>ROW()-ROW(_入力[[#Headers],[通し番号]])</f>
        <v>37</v>
      </c>
      <c r="B38" s="3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3"/>
      <c r="P38" s="2" t="str" cm="1">
        <f t="array" ref="P38">_xlfn.IFS(_入力[[#This Row],[グループ番号]]&lt;&gt;"",-0.001684,TRUE,"")</f>
        <v/>
      </c>
      <c r="Q38" s="12" t="str" cm="1">
        <f t="array" aca="1" ref="Q38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38" s="12" t="str" cm="1">
        <f t="array" aca="1" ref="R38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38" s="7" t="str" cm="1">
        <f t="array" aca="1" ref="S38" ca="1">_xlfn.IFS(_入力[[#This Row],[グループ番号]]="","",_入力[[#This Row],[供用開始年度]]="",0,TRUE,OFFSET(_共通[[#Headers],[直近の機能診断年度]],1,0)-_入力[[#This Row],[供用開始年度]])</f>
        <v/>
      </c>
      <c r="T38" s="7" t="str" cm="1">
        <f t="array" ref="T38">_xlfn.IFS(_入力[[#This Row],[グループ番号]]="","",_入力[[#This Row],[過去の機能診断年度(1)]]="",0,TRUE,_入力[[#This Row],[過去の機能診断年度(1)]]-_入力[[#This Row],[供用開始年度]])</f>
        <v/>
      </c>
      <c r="U38" s="7" t="str" cm="1">
        <f t="array" ref="U38">_xlfn.IFS(_入力[[#This Row],[グループ番号]]="","",_入力[[#This Row],[過去の機能診断年度(2)]]="",0,TRUE,_入力[[#This Row],[過去の機能診断年度(2)]]-_入力[[#This Row],[供用開始年度]])</f>
        <v/>
      </c>
      <c r="V38" s="7" t="str" cm="1">
        <f t="array" ref="V38">_xlfn.IFS(_入力[[#This Row],[グループ番号]]="","",_入力[[#This Row],[過去の機能診断年度(3)]]="",0,TRUE,_入力[[#This Row],[過去の機能診断年度(3)]]-_入力[[#This Row],[供用開始年度]])</f>
        <v/>
      </c>
      <c r="W38" s="7" t="str" cm="1">
        <f t="array" ref="W38">_xlfn.IFS(_入力[[#This Row],[グループ番号]]="","",_入力[[#This Row],[過去の機能診断年度(4)]]="",0,TRUE,_入力[[#This Row],[過去の機能診断年度(4)]]-_入力[[#This Row],[供用開始年度]])</f>
        <v/>
      </c>
      <c r="X38" s="7" t="str" cm="1">
        <f t="array" ref="X38">_xlfn.IFS(_入力[[#This Row],[グループ番号]]="","",_入力[[#This Row],[過去の機能診断年度(5)]]="",0,TRUE,_入力[[#This Row],[過去の機能診断年度(5)]]-_入力[[#This Row],[供用開始年度]])</f>
        <v/>
      </c>
      <c r="Y38" s="13" t="str" cm="1">
        <f t="array" aca="1" ref="Y38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38" s="13" t="str" cm="1">
        <f t="array" aca="1" ref="Z38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38" s="13" t="str" cm="1">
        <f t="array" aca="1" ref="AA38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39" spans="1:27">
      <c r="A39" s="11">
        <f>ROW()-ROW(_入力[[#Headers],[通し番号]])</f>
        <v>38</v>
      </c>
      <c r="B39" s="3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3"/>
      <c r="P39" s="2" t="str" cm="1">
        <f t="array" ref="P39">_xlfn.IFS(_入力[[#This Row],[グループ番号]]&lt;&gt;"",-0.001684,TRUE,"")</f>
        <v/>
      </c>
      <c r="Q39" s="12" t="str" cm="1">
        <f t="array" aca="1" ref="Q39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39" s="12" t="str" cm="1">
        <f t="array" aca="1" ref="R39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39" s="7" t="str" cm="1">
        <f t="array" aca="1" ref="S39" ca="1">_xlfn.IFS(_入力[[#This Row],[グループ番号]]="","",_入力[[#This Row],[供用開始年度]]="",0,TRUE,OFFSET(_共通[[#Headers],[直近の機能診断年度]],1,0)-_入力[[#This Row],[供用開始年度]])</f>
        <v/>
      </c>
      <c r="T39" s="7" t="str" cm="1">
        <f t="array" ref="T39">_xlfn.IFS(_入力[[#This Row],[グループ番号]]="","",_入力[[#This Row],[過去の機能診断年度(1)]]="",0,TRUE,_入力[[#This Row],[過去の機能診断年度(1)]]-_入力[[#This Row],[供用開始年度]])</f>
        <v/>
      </c>
      <c r="U39" s="7" t="str" cm="1">
        <f t="array" ref="U39">_xlfn.IFS(_入力[[#This Row],[グループ番号]]="","",_入力[[#This Row],[過去の機能診断年度(2)]]="",0,TRUE,_入力[[#This Row],[過去の機能診断年度(2)]]-_入力[[#This Row],[供用開始年度]])</f>
        <v/>
      </c>
      <c r="V39" s="7" t="str" cm="1">
        <f t="array" ref="V39">_xlfn.IFS(_入力[[#This Row],[グループ番号]]="","",_入力[[#This Row],[過去の機能診断年度(3)]]="",0,TRUE,_入力[[#This Row],[過去の機能診断年度(3)]]-_入力[[#This Row],[供用開始年度]])</f>
        <v/>
      </c>
      <c r="W39" s="7" t="str" cm="1">
        <f t="array" ref="W39">_xlfn.IFS(_入力[[#This Row],[グループ番号]]="","",_入力[[#This Row],[過去の機能診断年度(4)]]="",0,TRUE,_入力[[#This Row],[過去の機能診断年度(4)]]-_入力[[#This Row],[供用開始年度]])</f>
        <v/>
      </c>
      <c r="X39" s="7" t="str" cm="1">
        <f t="array" ref="X39">_xlfn.IFS(_入力[[#This Row],[グループ番号]]="","",_入力[[#This Row],[過去の機能診断年度(5)]]="",0,TRUE,_入力[[#This Row],[過去の機能診断年度(5)]]-_入力[[#This Row],[供用開始年度]])</f>
        <v/>
      </c>
      <c r="Y39" s="13" t="str" cm="1">
        <f t="array" aca="1" ref="Y39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39" s="13" t="str" cm="1">
        <f t="array" aca="1" ref="Z39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39" s="13" t="str" cm="1">
        <f t="array" aca="1" ref="AA39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40" spans="1:27">
      <c r="A40" s="11">
        <f>ROW()-ROW(_入力[[#Headers],[通し番号]])</f>
        <v>39</v>
      </c>
      <c r="B40" s="3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3"/>
      <c r="P40" s="2" t="str" cm="1">
        <f t="array" ref="P40">_xlfn.IFS(_入力[[#This Row],[グループ番号]]&lt;&gt;"",-0.001684,TRUE,"")</f>
        <v/>
      </c>
      <c r="Q40" s="12" t="str" cm="1">
        <f t="array" aca="1" ref="Q40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40" s="12" t="str" cm="1">
        <f t="array" aca="1" ref="R40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40" s="7" t="str" cm="1">
        <f t="array" aca="1" ref="S40" ca="1">_xlfn.IFS(_入力[[#This Row],[グループ番号]]="","",_入力[[#This Row],[供用開始年度]]="",0,TRUE,OFFSET(_共通[[#Headers],[直近の機能診断年度]],1,0)-_入力[[#This Row],[供用開始年度]])</f>
        <v/>
      </c>
      <c r="T40" s="7" t="str" cm="1">
        <f t="array" ref="T40">_xlfn.IFS(_入力[[#This Row],[グループ番号]]="","",_入力[[#This Row],[過去の機能診断年度(1)]]="",0,TRUE,_入力[[#This Row],[過去の機能診断年度(1)]]-_入力[[#This Row],[供用開始年度]])</f>
        <v/>
      </c>
      <c r="U40" s="7" t="str" cm="1">
        <f t="array" ref="U40">_xlfn.IFS(_入力[[#This Row],[グループ番号]]="","",_入力[[#This Row],[過去の機能診断年度(2)]]="",0,TRUE,_入力[[#This Row],[過去の機能診断年度(2)]]-_入力[[#This Row],[供用開始年度]])</f>
        <v/>
      </c>
      <c r="V40" s="7" t="str" cm="1">
        <f t="array" ref="V40">_xlfn.IFS(_入力[[#This Row],[グループ番号]]="","",_入力[[#This Row],[過去の機能診断年度(3)]]="",0,TRUE,_入力[[#This Row],[過去の機能診断年度(3)]]-_入力[[#This Row],[供用開始年度]])</f>
        <v/>
      </c>
      <c r="W40" s="7" t="str" cm="1">
        <f t="array" ref="W40">_xlfn.IFS(_入力[[#This Row],[グループ番号]]="","",_入力[[#This Row],[過去の機能診断年度(4)]]="",0,TRUE,_入力[[#This Row],[過去の機能診断年度(4)]]-_入力[[#This Row],[供用開始年度]])</f>
        <v/>
      </c>
      <c r="X40" s="7" t="str" cm="1">
        <f t="array" ref="X40">_xlfn.IFS(_入力[[#This Row],[グループ番号]]="","",_入力[[#This Row],[過去の機能診断年度(5)]]="",0,TRUE,_入力[[#This Row],[過去の機能診断年度(5)]]-_入力[[#This Row],[供用開始年度]])</f>
        <v/>
      </c>
      <c r="Y40" s="13" t="str" cm="1">
        <f t="array" aca="1" ref="Y40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40" s="13" t="str" cm="1">
        <f t="array" aca="1" ref="Z40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40" s="13" t="str" cm="1">
        <f t="array" aca="1" ref="AA40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41" spans="1:27">
      <c r="A41" s="11">
        <f>ROW()-ROW(_入力[[#Headers],[通し番号]])</f>
        <v>40</v>
      </c>
      <c r="B41" s="3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3"/>
      <c r="P41" s="2" t="str" cm="1">
        <f t="array" ref="P41">_xlfn.IFS(_入力[[#This Row],[グループ番号]]&lt;&gt;"",-0.001684,TRUE,"")</f>
        <v/>
      </c>
      <c r="Q41" s="12" t="str" cm="1">
        <f t="array" aca="1" ref="Q41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41" s="12" t="str" cm="1">
        <f t="array" aca="1" ref="R41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41" s="7" t="str" cm="1">
        <f t="array" aca="1" ref="S41" ca="1">_xlfn.IFS(_入力[[#This Row],[グループ番号]]="","",_入力[[#This Row],[供用開始年度]]="",0,TRUE,OFFSET(_共通[[#Headers],[直近の機能診断年度]],1,0)-_入力[[#This Row],[供用開始年度]])</f>
        <v/>
      </c>
      <c r="T41" s="7" t="str" cm="1">
        <f t="array" ref="T41">_xlfn.IFS(_入力[[#This Row],[グループ番号]]="","",_入力[[#This Row],[過去の機能診断年度(1)]]="",0,TRUE,_入力[[#This Row],[過去の機能診断年度(1)]]-_入力[[#This Row],[供用開始年度]])</f>
        <v/>
      </c>
      <c r="U41" s="7" t="str" cm="1">
        <f t="array" ref="U41">_xlfn.IFS(_入力[[#This Row],[グループ番号]]="","",_入力[[#This Row],[過去の機能診断年度(2)]]="",0,TRUE,_入力[[#This Row],[過去の機能診断年度(2)]]-_入力[[#This Row],[供用開始年度]])</f>
        <v/>
      </c>
      <c r="V41" s="7" t="str" cm="1">
        <f t="array" ref="V41">_xlfn.IFS(_入力[[#This Row],[グループ番号]]="","",_入力[[#This Row],[過去の機能診断年度(3)]]="",0,TRUE,_入力[[#This Row],[過去の機能診断年度(3)]]-_入力[[#This Row],[供用開始年度]])</f>
        <v/>
      </c>
      <c r="W41" s="7" t="str" cm="1">
        <f t="array" ref="W41">_xlfn.IFS(_入力[[#This Row],[グループ番号]]="","",_入力[[#This Row],[過去の機能診断年度(4)]]="",0,TRUE,_入力[[#This Row],[過去の機能診断年度(4)]]-_入力[[#This Row],[供用開始年度]])</f>
        <v/>
      </c>
      <c r="X41" s="7" t="str" cm="1">
        <f t="array" ref="X41">_xlfn.IFS(_入力[[#This Row],[グループ番号]]="","",_入力[[#This Row],[過去の機能診断年度(5)]]="",0,TRUE,_入力[[#This Row],[過去の機能診断年度(5)]]-_入力[[#This Row],[供用開始年度]])</f>
        <v/>
      </c>
      <c r="Y41" s="13" t="str" cm="1">
        <f t="array" aca="1" ref="Y41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41" s="13" t="str" cm="1">
        <f t="array" aca="1" ref="Z41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41" s="13" t="str" cm="1">
        <f t="array" aca="1" ref="AA41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42" spans="1:27">
      <c r="A42" s="11">
        <f>ROW()-ROW(_入力[[#Headers],[通し番号]])</f>
        <v>41</v>
      </c>
      <c r="B42" s="3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3"/>
      <c r="P42" s="2" t="str" cm="1">
        <f t="array" ref="P42">_xlfn.IFS(_入力[[#This Row],[グループ番号]]&lt;&gt;"",-0.001684,TRUE,"")</f>
        <v/>
      </c>
      <c r="Q42" s="12" t="str" cm="1">
        <f t="array" aca="1" ref="Q42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42" s="12" t="str" cm="1">
        <f t="array" aca="1" ref="R42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42" s="7" t="str" cm="1">
        <f t="array" aca="1" ref="S42" ca="1">_xlfn.IFS(_入力[[#This Row],[グループ番号]]="","",_入力[[#This Row],[供用開始年度]]="",0,TRUE,OFFSET(_共通[[#Headers],[直近の機能診断年度]],1,0)-_入力[[#This Row],[供用開始年度]])</f>
        <v/>
      </c>
      <c r="T42" s="7" t="str" cm="1">
        <f t="array" ref="T42">_xlfn.IFS(_入力[[#This Row],[グループ番号]]="","",_入力[[#This Row],[過去の機能診断年度(1)]]="",0,TRUE,_入力[[#This Row],[過去の機能診断年度(1)]]-_入力[[#This Row],[供用開始年度]])</f>
        <v/>
      </c>
      <c r="U42" s="7" t="str" cm="1">
        <f t="array" ref="U42">_xlfn.IFS(_入力[[#This Row],[グループ番号]]="","",_入力[[#This Row],[過去の機能診断年度(2)]]="",0,TRUE,_入力[[#This Row],[過去の機能診断年度(2)]]-_入力[[#This Row],[供用開始年度]])</f>
        <v/>
      </c>
      <c r="V42" s="7" t="str" cm="1">
        <f t="array" ref="V42">_xlfn.IFS(_入力[[#This Row],[グループ番号]]="","",_入力[[#This Row],[過去の機能診断年度(3)]]="",0,TRUE,_入力[[#This Row],[過去の機能診断年度(3)]]-_入力[[#This Row],[供用開始年度]])</f>
        <v/>
      </c>
      <c r="W42" s="7" t="str" cm="1">
        <f t="array" ref="W42">_xlfn.IFS(_入力[[#This Row],[グループ番号]]="","",_入力[[#This Row],[過去の機能診断年度(4)]]="",0,TRUE,_入力[[#This Row],[過去の機能診断年度(4)]]-_入力[[#This Row],[供用開始年度]])</f>
        <v/>
      </c>
      <c r="X42" s="7" t="str" cm="1">
        <f t="array" ref="X42">_xlfn.IFS(_入力[[#This Row],[グループ番号]]="","",_入力[[#This Row],[過去の機能診断年度(5)]]="",0,TRUE,_入力[[#This Row],[過去の機能診断年度(5)]]-_入力[[#This Row],[供用開始年度]])</f>
        <v/>
      </c>
      <c r="Y42" s="13" t="str" cm="1">
        <f t="array" aca="1" ref="Y42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42" s="13" t="str" cm="1">
        <f t="array" aca="1" ref="Z42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42" s="13" t="str" cm="1">
        <f t="array" aca="1" ref="AA42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43" spans="1:27">
      <c r="A43" s="11">
        <f>ROW()-ROW(_入力[[#Headers],[通し番号]])</f>
        <v>42</v>
      </c>
      <c r="B43" s="3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3"/>
      <c r="P43" s="2" t="str" cm="1">
        <f t="array" ref="P43">_xlfn.IFS(_入力[[#This Row],[グループ番号]]&lt;&gt;"",-0.001684,TRUE,"")</f>
        <v/>
      </c>
      <c r="Q43" s="12" t="str" cm="1">
        <f t="array" aca="1" ref="Q43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43" s="12" t="str" cm="1">
        <f t="array" aca="1" ref="R43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43" s="7" t="str" cm="1">
        <f t="array" aca="1" ref="S43" ca="1">_xlfn.IFS(_入力[[#This Row],[グループ番号]]="","",_入力[[#This Row],[供用開始年度]]="",0,TRUE,OFFSET(_共通[[#Headers],[直近の機能診断年度]],1,0)-_入力[[#This Row],[供用開始年度]])</f>
        <v/>
      </c>
      <c r="T43" s="7" t="str" cm="1">
        <f t="array" ref="T43">_xlfn.IFS(_入力[[#This Row],[グループ番号]]="","",_入力[[#This Row],[過去の機能診断年度(1)]]="",0,TRUE,_入力[[#This Row],[過去の機能診断年度(1)]]-_入力[[#This Row],[供用開始年度]])</f>
        <v/>
      </c>
      <c r="U43" s="7" t="str" cm="1">
        <f t="array" ref="U43">_xlfn.IFS(_入力[[#This Row],[グループ番号]]="","",_入力[[#This Row],[過去の機能診断年度(2)]]="",0,TRUE,_入力[[#This Row],[過去の機能診断年度(2)]]-_入力[[#This Row],[供用開始年度]])</f>
        <v/>
      </c>
      <c r="V43" s="7" t="str" cm="1">
        <f t="array" ref="V43">_xlfn.IFS(_入力[[#This Row],[グループ番号]]="","",_入力[[#This Row],[過去の機能診断年度(3)]]="",0,TRUE,_入力[[#This Row],[過去の機能診断年度(3)]]-_入力[[#This Row],[供用開始年度]])</f>
        <v/>
      </c>
      <c r="W43" s="7" t="str" cm="1">
        <f t="array" ref="W43">_xlfn.IFS(_入力[[#This Row],[グループ番号]]="","",_入力[[#This Row],[過去の機能診断年度(4)]]="",0,TRUE,_入力[[#This Row],[過去の機能診断年度(4)]]-_入力[[#This Row],[供用開始年度]])</f>
        <v/>
      </c>
      <c r="X43" s="7" t="str" cm="1">
        <f t="array" ref="X43">_xlfn.IFS(_入力[[#This Row],[グループ番号]]="","",_入力[[#This Row],[過去の機能診断年度(5)]]="",0,TRUE,_入力[[#This Row],[過去の機能診断年度(5)]]-_入力[[#This Row],[供用開始年度]])</f>
        <v/>
      </c>
      <c r="Y43" s="13" t="str" cm="1">
        <f t="array" aca="1" ref="Y43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43" s="13" t="str" cm="1">
        <f t="array" aca="1" ref="Z43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43" s="13" t="str" cm="1">
        <f t="array" aca="1" ref="AA43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44" spans="1:27">
      <c r="A44" s="11">
        <f>ROW()-ROW(_入力[[#Headers],[通し番号]])</f>
        <v>43</v>
      </c>
      <c r="B44" s="3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3"/>
      <c r="P44" s="2" t="str" cm="1">
        <f t="array" ref="P44">_xlfn.IFS(_入力[[#This Row],[グループ番号]]&lt;&gt;"",-0.001684,TRUE,"")</f>
        <v/>
      </c>
      <c r="Q44" s="12" t="str" cm="1">
        <f t="array" aca="1" ref="Q44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44" s="12" t="str" cm="1">
        <f t="array" aca="1" ref="R44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44" s="7" t="str" cm="1">
        <f t="array" aca="1" ref="S44" ca="1">_xlfn.IFS(_入力[[#This Row],[グループ番号]]="","",_入力[[#This Row],[供用開始年度]]="",0,TRUE,OFFSET(_共通[[#Headers],[直近の機能診断年度]],1,0)-_入力[[#This Row],[供用開始年度]])</f>
        <v/>
      </c>
      <c r="T44" s="7" t="str" cm="1">
        <f t="array" ref="T44">_xlfn.IFS(_入力[[#This Row],[グループ番号]]="","",_入力[[#This Row],[過去の機能診断年度(1)]]="",0,TRUE,_入力[[#This Row],[過去の機能診断年度(1)]]-_入力[[#This Row],[供用開始年度]])</f>
        <v/>
      </c>
      <c r="U44" s="7" t="str" cm="1">
        <f t="array" ref="U44">_xlfn.IFS(_入力[[#This Row],[グループ番号]]="","",_入力[[#This Row],[過去の機能診断年度(2)]]="",0,TRUE,_入力[[#This Row],[過去の機能診断年度(2)]]-_入力[[#This Row],[供用開始年度]])</f>
        <v/>
      </c>
      <c r="V44" s="7" t="str" cm="1">
        <f t="array" ref="V44">_xlfn.IFS(_入力[[#This Row],[グループ番号]]="","",_入力[[#This Row],[過去の機能診断年度(3)]]="",0,TRUE,_入力[[#This Row],[過去の機能診断年度(3)]]-_入力[[#This Row],[供用開始年度]])</f>
        <v/>
      </c>
      <c r="W44" s="7" t="str" cm="1">
        <f t="array" ref="W44">_xlfn.IFS(_入力[[#This Row],[グループ番号]]="","",_入力[[#This Row],[過去の機能診断年度(4)]]="",0,TRUE,_入力[[#This Row],[過去の機能診断年度(4)]]-_入力[[#This Row],[供用開始年度]])</f>
        <v/>
      </c>
      <c r="X44" s="7" t="str" cm="1">
        <f t="array" ref="X44">_xlfn.IFS(_入力[[#This Row],[グループ番号]]="","",_入力[[#This Row],[過去の機能診断年度(5)]]="",0,TRUE,_入力[[#This Row],[過去の機能診断年度(5)]]-_入力[[#This Row],[供用開始年度]])</f>
        <v/>
      </c>
      <c r="Y44" s="13" t="str" cm="1">
        <f t="array" aca="1" ref="Y44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44" s="13" t="str" cm="1">
        <f t="array" aca="1" ref="Z44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44" s="13" t="str" cm="1">
        <f t="array" aca="1" ref="AA44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45" spans="1:27">
      <c r="A45" s="11">
        <f>ROW()-ROW(_入力[[#Headers],[通し番号]])</f>
        <v>44</v>
      </c>
      <c r="B45" s="3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3"/>
      <c r="P45" s="2" t="str" cm="1">
        <f t="array" ref="P45">_xlfn.IFS(_入力[[#This Row],[グループ番号]]&lt;&gt;"",-0.001684,TRUE,"")</f>
        <v/>
      </c>
      <c r="Q45" s="12" t="str" cm="1">
        <f t="array" aca="1" ref="Q45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45" s="12" t="str" cm="1">
        <f t="array" aca="1" ref="R45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45" s="7" t="str" cm="1">
        <f t="array" aca="1" ref="S45" ca="1">_xlfn.IFS(_入力[[#This Row],[グループ番号]]="","",_入力[[#This Row],[供用開始年度]]="",0,TRUE,OFFSET(_共通[[#Headers],[直近の機能診断年度]],1,0)-_入力[[#This Row],[供用開始年度]])</f>
        <v/>
      </c>
      <c r="T45" s="7" t="str" cm="1">
        <f t="array" ref="T45">_xlfn.IFS(_入力[[#This Row],[グループ番号]]="","",_入力[[#This Row],[過去の機能診断年度(1)]]="",0,TRUE,_入力[[#This Row],[過去の機能診断年度(1)]]-_入力[[#This Row],[供用開始年度]])</f>
        <v/>
      </c>
      <c r="U45" s="7" t="str" cm="1">
        <f t="array" ref="U45">_xlfn.IFS(_入力[[#This Row],[グループ番号]]="","",_入力[[#This Row],[過去の機能診断年度(2)]]="",0,TRUE,_入力[[#This Row],[過去の機能診断年度(2)]]-_入力[[#This Row],[供用開始年度]])</f>
        <v/>
      </c>
      <c r="V45" s="7" t="str" cm="1">
        <f t="array" ref="V45">_xlfn.IFS(_入力[[#This Row],[グループ番号]]="","",_入力[[#This Row],[過去の機能診断年度(3)]]="",0,TRUE,_入力[[#This Row],[過去の機能診断年度(3)]]-_入力[[#This Row],[供用開始年度]])</f>
        <v/>
      </c>
      <c r="W45" s="7" t="str" cm="1">
        <f t="array" ref="W45">_xlfn.IFS(_入力[[#This Row],[グループ番号]]="","",_入力[[#This Row],[過去の機能診断年度(4)]]="",0,TRUE,_入力[[#This Row],[過去の機能診断年度(4)]]-_入力[[#This Row],[供用開始年度]])</f>
        <v/>
      </c>
      <c r="X45" s="7" t="str" cm="1">
        <f t="array" ref="X45">_xlfn.IFS(_入力[[#This Row],[グループ番号]]="","",_入力[[#This Row],[過去の機能診断年度(5)]]="",0,TRUE,_入力[[#This Row],[過去の機能診断年度(5)]]-_入力[[#This Row],[供用開始年度]])</f>
        <v/>
      </c>
      <c r="Y45" s="13" t="str" cm="1">
        <f t="array" aca="1" ref="Y45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45" s="13" t="str" cm="1">
        <f t="array" aca="1" ref="Z45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45" s="13" t="str" cm="1">
        <f t="array" aca="1" ref="AA45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46" spans="1:27">
      <c r="A46" s="11">
        <f>ROW()-ROW(_入力[[#Headers],[通し番号]])</f>
        <v>45</v>
      </c>
      <c r="B46" s="3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3"/>
      <c r="P46" s="2" t="str" cm="1">
        <f t="array" ref="P46">_xlfn.IFS(_入力[[#This Row],[グループ番号]]&lt;&gt;"",-0.001684,TRUE,"")</f>
        <v/>
      </c>
      <c r="Q46" s="12" t="str" cm="1">
        <f t="array" aca="1" ref="Q46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46" s="12" t="str" cm="1">
        <f t="array" aca="1" ref="R46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46" s="7" t="str" cm="1">
        <f t="array" aca="1" ref="S46" ca="1">_xlfn.IFS(_入力[[#This Row],[グループ番号]]="","",_入力[[#This Row],[供用開始年度]]="",0,TRUE,OFFSET(_共通[[#Headers],[直近の機能診断年度]],1,0)-_入力[[#This Row],[供用開始年度]])</f>
        <v/>
      </c>
      <c r="T46" s="7" t="str" cm="1">
        <f t="array" ref="T46">_xlfn.IFS(_入力[[#This Row],[グループ番号]]="","",_入力[[#This Row],[過去の機能診断年度(1)]]="",0,TRUE,_入力[[#This Row],[過去の機能診断年度(1)]]-_入力[[#This Row],[供用開始年度]])</f>
        <v/>
      </c>
      <c r="U46" s="7" t="str" cm="1">
        <f t="array" ref="U46">_xlfn.IFS(_入力[[#This Row],[グループ番号]]="","",_入力[[#This Row],[過去の機能診断年度(2)]]="",0,TRUE,_入力[[#This Row],[過去の機能診断年度(2)]]-_入力[[#This Row],[供用開始年度]])</f>
        <v/>
      </c>
      <c r="V46" s="7" t="str" cm="1">
        <f t="array" ref="V46">_xlfn.IFS(_入力[[#This Row],[グループ番号]]="","",_入力[[#This Row],[過去の機能診断年度(3)]]="",0,TRUE,_入力[[#This Row],[過去の機能診断年度(3)]]-_入力[[#This Row],[供用開始年度]])</f>
        <v/>
      </c>
      <c r="W46" s="7" t="str" cm="1">
        <f t="array" ref="W46">_xlfn.IFS(_入力[[#This Row],[グループ番号]]="","",_入力[[#This Row],[過去の機能診断年度(4)]]="",0,TRUE,_入力[[#This Row],[過去の機能診断年度(4)]]-_入力[[#This Row],[供用開始年度]])</f>
        <v/>
      </c>
      <c r="X46" s="7" t="str" cm="1">
        <f t="array" ref="X46">_xlfn.IFS(_入力[[#This Row],[グループ番号]]="","",_入力[[#This Row],[過去の機能診断年度(5)]]="",0,TRUE,_入力[[#This Row],[過去の機能診断年度(5)]]-_入力[[#This Row],[供用開始年度]])</f>
        <v/>
      </c>
      <c r="Y46" s="13" t="str" cm="1">
        <f t="array" aca="1" ref="Y46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46" s="13" t="str" cm="1">
        <f t="array" aca="1" ref="Z46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46" s="13" t="str" cm="1">
        <f t="array" aca="1" ref="AA46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47" spans="1:27">
      <c r="A47" s="11">
        <f>ROW()-ROW(_入力[[#Headers],[通し番号]])</f>
        <v>46</v>
      </c>
      <c r="B47" s="3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3"/>
      <c r="P47" s="2" t="str" cm="1">
        <f t="array" ref="P47">_xlfn.IFS(_入力[[#This Row],[グループ番号]]&lt;&gt;"",-0.001684,TRUE,"")</f>
        <v/>
      </c>
      <c r="Q47" s="12" t="str" cm="1">
        <f t="array" aca="1" ref="Q47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47" s="12" t="str" cm="1">
        <f t="array" aca="1" ref="R47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47" s="7" t="str" cm="1">
        <f t="array" aca="1" ref="S47" ca="1">_xlfn.IFS(_入力[[#This Row],[グループ番号]]="","",_入力[[#This Row],[供用開始年度]]="",0,TRUE,OFFSET(_共通[[#Headers],[直近の機能診断年度]],1,0)-_入力[[#This Row],[供用開始年度]])</f>
        <v/>
      </c>
      <c r="T47" s="7" t="str" cm="1">
        <f t="array" ref="T47">_xlfn.IFS(_入力[[#This Row],[グループ番号]]="","",_入力[[#This Row],[過去の機能診断年度(1)]]="",0,TRUE,_入力[[#This Row],[過去の機能診断年度(1)]]-_入力[[#This Row],[供用開始年度]])</f>
        <v/>
      </c>
      <c r="U47" s="7" t="str" cm="1">
        <f t="array" ref="U47">_xlfn.IFS(_入力[[#This Row],[グループ番号]]="","",_入力[[#This Row],[過去の機能診断年度(2)]]="",0,TRUE,_入力[[#This Row],[過去の機能診断年度(2)]]-_入力[[#This Row],[供用開始年度]])</f>
        <v/>
      </c>
      <c r="V47" s="7" t="str" cm="1">
        <f t="array" ref="V47">_xlfn.IFS(_入力[[#This Row],[グループ番号]]="","",_入力[[#This Row],[過去の機能診断年度(3)]]="",0,TRUE,_入力[[#This Row],[過去の機能診断年度(3)]]-_入力[[#This Row],[供用開始年度]])</f>
        <v/>
      </c>
      <c r="W47" s="7" t="str" cm="1">
        <f t="array" ref="W47">_xlfn.IFS(_入力[[#This Row],[グループ番号]]="","",_入力[[#This Row],[過去の機能診断年度(4)]]="",0,TRUE,_入力[[#This Row],[過去の機能診断年度(4)]]-_入力[[#This Row],[供用開始年度]])</f>
        <v/>
      </c>
      <c r="X47" s="7" t="str" cm="1">
        <f t="array" ref="X47">_xlfn.IFS(_入力[[#This Row],[グループ番号]]="","",_入力[[#This Row],[過去の機能診断年度(5)]]="",0,TRUE,_入力[[#This Row],[過去の機能診断年度(5)]]-_入力[[#This Row],[供用開始年度]])</f>
        <v/>
      </c>
      <c r="Y47" s="13" t="str" cm="1">
        <f t="array" aca="1" ref="Y47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47" s="13" t="str" cm="1">
        <f t="array" aca="1" ref="Z47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47" s="13" t="str" cm="1">
        <f t="array" aca="1" ref="AA47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48" spans="1:27">
      <c r="A48" s="11">
        <f>ROW()-ROW(_入力[[#Headers],[通し番号]])</f>
        <v>47</v>
      </c>
      <c r="B48" s="3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3"/>
      <c r="P48" s="2" t="str" cm="1">
        <f t="array" ref="P48">_xlfn.IFS(_入力[[#This Row],[グループ番号]]&lt;&gt;"",-0.001684,TRUE,"")</f>
        <v/>
      </c>
      <c r="Q48" s="12" t="str" cm="1">
        <f t="array" aca="1" ref="Q48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48" s="12" t="str" cm="1">
        <f t="array" aca="1" ref="R48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48" s="7" t="str" cm="1">
        <f t="array" aca="1" ref="S48" ca="1">_xlfn.IFS(_入力[[#This Row],[グループ番号]]="","",_入力[[#This Row],[供用開始年度]]="",0,TRUE,OFFSET(_共通[[#Headers],[直近の機能診断年度]],1,0)-_入力[[#This Row],[供用開始年度]])</f>
        <v/>
      </c>
      <c r="T48" s="7" t="str" cm="1">
        <f t="array" ref="T48">_xlfn.IFS(_入力[[#This Row],[グループ番号]]="","",_入力[[#This Row],[過去の機能診断年度(1)]]="",0,TRUE,_入力[[#This Row],[過去の機能診断年度(1)]]-_入力[[#This Row],[供用開始年度]])</f>
        <v/>
      </c>
      <c r="U48" s="7" t="str" cm="1">
        <f t="array" ref="U48">_xlfn.IFS(_入力[[#This Row],[グループ番号]]="","",_入力[[#This Row],[過去の機能診断年度(2)]]="",0,TRUE,_入力[[#This Row],[過去の機能診断年度(2)]]-_入力[[#This Row],[供用開始年度]])</f>
        <v/>
      </c>
      <c r="V48" s="7" t="str" cm="1">
        <f t="array" ref="V48">_xlfn.IFS(_入力[[#This Row],[グループ番号]]="","",_入力[[#This Row],[過去の機能診断年度(3)]]="",0,TRUE,_入力[[#This Row],[過去の機能診断年度(3)]]-_入力[[#This Row],[供用開始年度]])</f>
        <v/>
      </c>
      <c r="W48" s="7" t="str" cm="1">
        <f t="array" ref="W48">_xlfn.IFS(_入力[[#This Row],[グループ番号]]="","",_入力[[#This Row],[過去の機能診断年度(4)]]="",0,TRUE,_入力[[#This Row],[過去の機能診断年度(4)]]-_入力[[#This Row],[供用開始年度]])</f>
        <v/>
      </c>
      <c r="X48" s="7" t="str" cm="1">
        <f t="array" ref="X48">_xlfn.IFS(_入力[[#This Row],[グループ番号]]="","",_入力[[#This Row],[過去の機能診断年度(5)]]="",0,TRUE,_入力[[#This Row],[過去の機能診断年度(5)]]-_入力[[#This Row],[供用開始年度]])</f>
        <v/>
      </c>
      <c r="Y48" s="13" t="str" cm="1">
        <f t="array" aca="1" ref="Y48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48" s="13" t="str" cm="1">
        <f t="array" aca="1" ref="Z48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48" s="13" t="str" cm="1">
        <f t="array" aca="1" ref="AA48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49" spans="1:27">
      <c r="A49" s="11">
        <f>ROW()-ROW(_入力[[#Headers],[通し番号]])</f>
        <v>48</v>
      </c>
      <c r="B49" s="3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3"/>
      <c r="P49" s="2" t="str" cm="1">
        <f t="array" ref="P49">_xlfn.IFS(_入力[[#This Row],[グループ番号]]&lt;&gt;"",-0.001684,TRUE,"")</f>
        <v/>
      </c>
      <c r="Q49" s="12" t="str" cm="1">
        <f t="array" aca="1" ref="Q49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49" s="12" t="str" cm="1">
        <f t="array" aca="1" ref="R49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49" s="7" t="str" cm="1">
        <f t="array" aca="1" ref="S49" ca="1">_xlfn.IFS(_入力[[#This Row],[グループ番号]]="","",_入力[[#This Row],[供用開始年度]]="",0,TRUE,OFFSET(_共通[[#Headers],[直近の機能診断年度]],1,0)-_入力[[#This Row],[供用開始年度]])</f>
        <v/>
      </c>
      <c r="T49" s="7" t="str" cm="1">
        <f t="array" ref="T49">_xlfn.IFS(_入力[[#This Row],[グループ番号]]="","",_入力[[#This Row],[過去の機能診断年度(1)]]="",0,TRUE,_入力[[#This Row],[過去の機能診断年度(1)]]-_入力[[#This Row],[供用開始年度]])</f>
        <v/>
      </c>
      <c r="U49" s="7" t="str" cm="1">
        <f t="array" ref="U49">_xlfn.IFS(_入力[[#This Row],[グループ番号]]="","",_入力[[#This Row],[過去の機能診断年度(2)]]="",0,TRUE,_入力[[#This Row],[過去の機能診断年度(2)]]-_入力[[#This Row],[供用開始年度]])</f>
        <v/>
      </c>
      <c r="V49" s="7" t="str" cm="1">
        <f t="array" ref="V49">_xlfn.IFS(_入力[[#This Row],[グループ番号]]="","",_入力[[#This Row],[過去の機能診断年度(3)]]="",0,TRUE,_入力[[#This Row],[過去の機能診断年度(3)]]-_入力[[#This Row],[供用開始年度]])</f>
        <v/>
      </c>
      <c r="W49" s="7" t="str" cm="1">
        <f t="array" ref="W49">_xlfn.IFS(_入力[[#This Row],[グループ番号]]="","",_入力[[#This Row],[過去の機能診断年度(4)]]="",0,TRUE,_入力[[#This Row],[過去の機能診断年度(4)]]-_入力[[#This Row],[供用開始年度]])</f>
        <v/>
      </c>
      <c r="X49" s="7" t="str" cm="1">
        <f t="array" ref="X49">_xlfn.IFS(_入力[[#This Row],[グループ番号]]="","",_入力[[#This Row],[過去の機能診断年度(5)]]="",0,TRUE,_入力[[#This Row],[過去の機能診断年度(5)]]-_入力[[#This Row],[供用開始年度]])</f>
        <v/>
      </c>
      <c r="Y49" s="13" t="str" cm="1">
        <f t="array" aca="1" ref="Y49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49" s="13" t="str" cm="1">
        <f t="array" aca="1" ref="Z49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49" s="13" t="str" cm="1">
        <f t="array" aca="1" ref="AA49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50" spans="1:27">
      <c r="A50" s="11">
        <f>ROW()-ROW(_入力[[#Headers],[通し番号]])</f>
        <v>49</v>
      </c>
      <c r="B50" s="3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3"/>
      <c r="P50" s="2" t="str" cm="1">
        <f t="array" ref="P50">_xlfn.IFS(_入力[[#This Row],[グループ番号]]&lt;&gt;"",-0.001684,TRUE,"")</f>
        <v/>
      </c>
      <c r="Q50" s="12" t="str" cm="1">
        <f t="array" aca="1" ref="Q50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50" s="12" t="str" cm="1">
        <f t="array" aca="1" ref="R50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50" s="7" t="str" cm="1">
        <f t="array" aca="1" ref="S50" ca="1">_xlfn.IFS(_入力[[#This Row],[グループ番号]]="","",_入力[[#This Row],[供用開始年度]]="",0,TRUE,OFFSET(_共通[[#Headers],[直近の機能診断年度]],1,0)-_入力[[#This Row],[供用開始年度]])</f>
        <v/>
      </c>
      <c r="T50" s="7" t="str" cm="1">
        <f t="array" ref="T50">_xlfn.IFS(_入力[[#This Row],[グループ番号]]="","",_入力[[#This Row],[過去の機能診断年度(1)]]="",0,TRUE,_入力[[#This Row],[過去の機能診断年度(1)]]-_入力[[#This Row],[供用開始年度]])</f>
        <v/>
      </c>
      <c r="U50" s="7" t="str" cm="1">
        <f t="array" ref="U50">_xlfn.IFS(_入力[[#This Row],[グループ番号]]="","",_入力[[#This Row],[過去の機能診断年度(2)]]="",0,TRUE,_入力[[#This Row],[過去の機能診断年度(2)]]-_入力[[#This Row],[供用開始年度]])</f>
        <v/>
      </c>
      <c r="V50" s="7" t="str" cm="1">
        <f t="array" ref="V50">_xlfn.IFS(_入力[[#This Row],[グループ番号]]="","",_入力[[#This Row],[過去の機能診断年度(3)]]="",0,TRUE,_入力[[#This Row],[過去の機能診断年度(3)]]-_入力[[#This Row],[供用開始年度]])</f>
        <v/>
      </c>
      <c r="W50" s="7" t="str" cm="1">
        <f t="array" ref="W50">_xlfn.IFS(_入力[[#This Row],[グループ番号]]="","",_入力[[#This Row],[過去の機能診断年度(4)]]="",0,TRUE,_入力[[#This Row],[過去の機能診断年度(4)]]-_入力[[#This Row],[供用開始年度]])</f>
        <v/>
      </c>
      <c r="X50" s="7" t="str" cm="1">
        <f t="array" ref="X50">_xlfn.IFS(_入力[[#This Row],[グループ番号]]="","",_入力[[#This Row],[過去の機能診断年度(5)]]="",0,TRUE,_入力[[#This Row],[過去の機能診断年度(5)]]-_入力[[#This Row],[供用開始年度]])</f>
        <v/>
      </c>
      <c r="Y50" s="13" t="str" cm="1">
        <f t="array" aca="1" ref="Y50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50" s="13" t="str" cm="1">
        <f t="array" aca="1" ref="Z50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50" s="13" t="str" cm="1">
        <f t="array" aca="1" ref="AA50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51" spans="1:27">
      <c r="A51" s="11">
        <f>ROW()-ROW(_入力[[#Headers],[通し番号]])</f>
        <v>50</v>
      </c>
      <c r="B51" s="3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3"/>
      <c r="P51" s="2" t="str" cm="1">
        <f t="array" ref="P51">_xlfn.IFS(_入力[[#This Row],[グループ番号]]&lt;&gt;"",-0.001684,TRUE,"")</f>
        <v/>
      </c>
      <c r="Q51" s="12" t="str" cm="1">
        <f t="array" aca="1" ref="Q51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51" s="12" t="str" cm="1">
        <f t="array" aca="1" ref="R51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51" s="7" t="str" cm="1">
        <f t="array" aca="1" ref="S51" ca="1">_xlfn.IFS(_入力[[#This Row],[グループ番号]]="","",_入力[[#This Row],[供用開始年度]]="",0,TRUE,OFFSET(_共通[[#Headers],[直近の機能診断年度]],1,0)-_入力[[#This Row],[供用開始年度]])</f>
        <v/>
      </c>
      <c r="T51" s="7" t="str" cm="1">
        <f t="array" ref="T51">_xlfn.IFS(_入力[[#This Row],[グループ番号]]="","",_入力[[#This Row],[過去の機能診断年度(1)]]="",0,TRUE,_入力[[#This Row],[過去の機能診断年度(1)]]-_入力[[#This Row],[供用開始年度]])</f>
        <v/>
      </c>
      <c r="U51" s="7" t="str" cm="1">
        <f t="array" ref="U51">_xlfn.IFS(_入力[[#This Row],[グループ番号]]="","",_入力[[#This Row],[過去の機能診断年度(2)]]="",0,TRUE,_入力[[#This Row],[過去の機能診断年度(2)]]-_入力[[#This Row],[供用開始年度]])</f>
        <v/>
      </c>
      <c r="V51" s="7" t="str" cm="1">
        <f t="array" ref="V51">_xlfn.IFS(_入力[[#This Row],[グループ番号]]="","",_入力[[#This Row],[過去の機能診断年度(3)]]="",0,TRUE,_入力[[#This Row],[過去の機能診断年度(3)]]-_入力[[#This Row],[供用開始年度]])</f>
        <v/>
      </c>
      <c r="W51" s="7" t="str" cm="1">
        <f t="array" ref="W51">_xlfn.IFS(_入力[[#This Row],[グループ番号]]="","",_入力[[#This Row],[過去の機能診断年度(4)]]="",0,TRUE,_入力[[#This Row],[過去の機能診断年度(4)]]-_入力[[#This Row],[供用開始年度]])</f>
        <v/>
      </c>
      <c r="X51" s="7" t="str" cm="1">
        <f t="array" ref="X51">_xlfn.IFS(_入力[[#This Row],[グループ番号]]="","",_入力[[#This Row],[過去の機能診断年度(5)]]="",0,TRUE,_入力[[#This Row],[過去の機能診断年度(5)]]-_入力[[#This Row],[供用開始年度]])</f>
        <v/>
      </c>
      <c r="Y51" s="13" t="str" cm="1">
        <f t="array" aca="1" ref="Y51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51" s="13" t="str" cm="1">
        <f t="array" aca="1" ref="Z51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51" s="13" t="str" cm="1">
        <f t="array" aca="1" ref="AA51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52" spans="1:27">
      <c r="A52" s="11">
        <f>ROW()-ROW(_入力[[#Headers],[通し番号]])</f>
        <v>51</v>
      </c>
      <c r="B52" s="3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3"/>
      <c r="P52" s="2" t="str" cm="1">
        <f t="array" ref="P52">_xlfn.IFS(_入力[[#This Row],[グループ番号]]&lt;&gt;"",-0.001684,TRUE,"")</f>
        <v/>
      </c>
      <c r="Q52" s="12" t="str" cm="1">
        <f t="array" aca="1" ref="Q52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52" s="12" t="str" cm="1">
        <f t="array" aca="1" ref="R52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52" s="7" t="str" cm="1">
        <f t="array" aca="1" ref="S52" ca="1">_xlfn.IFS(_入力[[#This Row],[グループ番号]]="","",_入力[[#This Row],[供用開始年度]]="",0,TRUE,OFFSET(_共通[[#Headers],[直近の機能診断年度]],1,0)-_入力[[#This Row],[供用開始年度]])</f>
        <v/>
      </c>
      <c r="T52" s="7" t="str" cm="1">
        <f t="array" ref="T52">_xlfn.IFS(_入力[[#This Row],[グループ番号]]="","",_入力[[#This Row],[過去の機能診断年度(1)]]="",0,TRUE,_入力[[#This Row],[過去の機能診断年度(1)]]-_入力[[#This Row],[供用開始年度]])</f>
        <v/>
      </c>
      <c r="U52" s="7" t="str" cm="1">
        <f t="array" ref="U52">_xlfn.IFS(_入力[[#This Row],[グループ番号]]="","",_入力[[#This Row],[過去の機能診断年度(2)]]="",0,TRUE,_入力[[#This Row],[過去の機能診断年度(2)]]-_入力[[#This Row],[供用開始年度]])</f>
        <v/>
      </c>
      <c r="V52" s="7" t="str" cm="1">
        <f t="array" ref="V52">_xlfn.IFS(_入力[[#This Row],[グループ番号]]="","",_入力[[#This Row],[過去の機能診断年度(3)]]="",0,TRUE,_入力[[#This Row],[過去の機能診断年度(3)]]-_入力[[#This Row],[供用開始年度]])</f>
        <v/>
      </c>
      <c r="W52" s="7" t="str" cm="1">
        <f t="array" ref="W52">_xlfn.IFS(_入力[[#This Row],[グループ番号]]="","",_入力[[#This Row],[過去の機能診断年度(4)]]="",0,TRUE,_入力[[#This Row],[過去の機能診断年度(4)]]-_入力[[#This Row],[供用開始年度]])</f>
        <v/>
      </c>
      <c r="X52" s="7" t="str" cm="1">
        <f t="array" ref="X52">_xlfn.IFS(_入力[[#This Row],[グループ番号]]="","",_入力[[#This Row],[過去の機能診断年度(5)]]="",0,TRUE,_入力[[#This Row],[過去の機能診断年度(5)]]-_入力[[#This Row],[供用開始年度]])</f>
        <v/>
      </c>
      <c r="Y52" s="13" t="str" cm="1">
        <f t="array" aca="1" ref="Y52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52" s="13" t="str" cm="1">
        <f t="array" aca="1" ref="Z52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52" s="13" t="str" cm="1">
        <f t="array" aca="1" ref="AA52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53" spans="1:27">
      <c r="A53" s="11">
        <f>ROW()-ROW(_入力[[#Headers],[通し番号]])</f>
        <v>52</v>
      </c>
      <c r="B53" s="3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3"/>
      <c r="P53" s="2" t="str" cm="1">
        <f t="array" ref="P53">_xlfn.IFS(_入力[[#This Row],[グループ番号]]&lt;&gt;"",-0.001684,TRUE,"")</f>
        <v/>
      </c>
      <c r="Q53" s="12" t="str" cm="1">
        <f t="array" aca="1" ref="Q53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53" s="12" t="str" cm="1">
        <f t="array" aca="1" ref="R53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53" s="7" t="str" cm="1">
        <f t="array" aca="1" ref="S53" ca="1">_xlfn.IFS(_入力[[#This Row],[グループ番号]]="","",_入力[[#This Row],[供用開始年度]]="",0,TRUE,OFFSET(_共通[[#Headers],[直近の機能診断年度]],1,0)-_入力[[#This Row],[供用開始年度]])</f>
        <v/>
      </c>
      <c r="T53" s="7" t="str" cm="1">
        <f t="array" ref="T53">_xlfn.IFS(_入力[[#This Row],[グループ番号]]="","",_入力[[#This Row],[過去の機能診断年度(1)]]="",0,TRUE,_入力[[#This Row],[過去の機能診断年度(1)]]-_入力[[#This Row],[供用開始年度]])</f>
        <v/>
      </c>
      <c r="U53" s="7" t="str" cm="1">
        <f t="array" ref="U53">_xlfn.IFS(_入力[[#This Row],[グループ番号]]="","",_入力[[#This Row],[過去の機能診断年度(2)]]="",0,TRUE,_入力[[#This Row],[過去の機能診断年度(2)]]-_入力[[#This Row],[供用開始年度]])</f>
        <v/>
      </c>
      <c r="V53" s="7" t="str" cm="1">
        <f t="array" ref="V53">_xlfn.IFS(_入力[[#This Row],[グループ番号]]="","",_入力[[#This Row],[過去の機能診断年度(3)]]="",0,TRUE,_入力[[#This Row],[過去の機能診断年度(3)]]-_入力[[#This Row],[供用開始年度]])</f>
        <v/>
      </c>
      <c r="W53" s="7" t="str" cm="1">
        <f t="array" ref="W53">_xlfn.IFS(_入力[[#This Row],[グループ番号]]="","",_入力[[#This Row],[過去の機能診断年度(4)]]="",0,TRUE,_入力[[#This Row],[過去の機能診断年度(4)]]-_入力[[#This Row],[供用開始年度]])</f>
        <v/>
      </c>
      <c r="X53" s="7" t="str" cm="1">
        <f t="array" ref="X53">_xlfn.IFS(_入力[[#This Row],[グループ番号]]="","",_入力[[#This Row],[過去の機能診断年度(5)]]="",0,TRUE,_入力[[#This Row],[過去の機能診断年度(5)]]-_入力[[#This Row],[供用開始年度]])</f>
        <v/>
      </c>
      <c r="Y53" s="13" t="str" cm="1">
        <f t="array" aca="1" ref="Y53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53" s="13" t="str" cm="1">
        <f t="array" aca="1" ref="Z53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53" s="13" t="str" cm="1">
        <f t="array" aca="1" ref="AA53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54" spans="1:27">
      <c r="A54" s="11">
        <f>ROW()-ROW(_入力[[#Headers],[通し番号]])</f>
        <v>53</v>
      </c>
      <c r="B54" s="3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3"/>
      <c r="P54" s="2" t="str" cm="1">
        <f t="array" ref="P54">_xlfn.IFS(_入力[[#This Row],[グループ番号]]&lt;&gt;"",-0.001684,TRUE,"")</f>
        <v/>
      </c>
      <c r="Q54" s="12" t="str" cm="1">
        <f t="array" aca="1" ref="Q54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54" s="12" t="str" cm="1">
        <f t="array" aca="1" ref="R54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54" s="7" t="str" cm="1">
        <f t="array" aca="1" ref="S54" ca="1">_xlfn.IFS(_入力[[#This Row],[グループ番号]]="","",_入力[[#This Row],[供用開始年度]]="",0,TRUE,OFFSET(_共通[[#Headers],[直近の機能診断年度]],1,0)-_入力[[#This Row],[供用開始年度]])</f>
        <v/>
      </c>
      <c r="T54" s="7" t="str" cm="1">
        <f t="array" ref="T54">_xlfn.IFS(_入力[[#This Row],[グループ番号]]="","",_入力[[#This Row],[過去の機能診断年度(1)]]="",0,TRUE,_入力[[#This Row],[過去の機能診断年度(1)]]-_入力[[#This Row],[供用開始年度]])</f>
        <v/>
      </c>
      <c r="U54" s="7" t="str" cm="1">
        <f t="array" ref="U54">_xlfn.IFS(_入力[[#This Row],[グループ番号]]="","",_入力[[#This Row],[過去の機能診断年度(2)]]="",0,TRUE,_入力[[#This Row],[過去の機能診断年度(2)]]-_入力[[#This Row],[供用開始年度]])</f>
        <v/>
      </c>
      <c r="V54" s="7" t="str" cm="1">
        <f t="array" ref="V54">_xlfn.IFS(_入力[[#This Row],[グループ番号]]="","",_入力[[#This Row],[過去の機能診断年度(3)]]="",0,TRUE,_入力[[#This Row],[過去の機能診断年度(3)]]-_入力[[#This Row],[供用開始年度]])</f>
        <v/>
      </c>
      <c r="W54" s="7" t="str" cm="1">
        <f t="array" ref="W54">_xlfn.IFS(_入力[[#This Row],[グループ番号]]="","",_入力[[#This Row],[過去の機能診断年度(4)]]="",0,TRUE,_入力[[#This Row],[過去の機能診断年度(4)]]-_入力[[#This Row],[供用開始年度]])</f>
        <v/>
      </c>
      <c r="X54" s="7" t="str" cm="1">
        <f t="array" ref="X54">_xlfn.IFS(_入力[[#This Row],[グループ番号]]="","",_入力[[#This Row],[過去の機能診断年度(5)]]="",0,TRUE,_入力[[#This Row],[過去の機能診断年度(5)]]-_入力[[#This Row],[供用開始年度]])</f>
        <v/>
      </c>
      <c r="Y54" s="13" t="str" cm="1">
        <f t="array" aca="1" ref="Y54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54" s="13" t="str" cm="1">
        <f t="array" aca="1" ref="Z54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54" s="13" t="str" cm="1">
        <f t="array" aca="1" ref="AA54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55" spans="1:27">
      <c r="A55" s="11">
        <f>ROW()-ROW(_入力[[#Headers],[通し番号]])</f>
        <v>54</v>
      </c>
      <c r="B55" s="3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3"/>
      <c r="P55" s="2" t="str" cm="1">
        <f t="array" ref="P55">_xlfn.IFS(_入力[[#This Row],[グループ番号]]&lt;&gt;"",-0.001684,TRUE,"")</f>
        <v/>
      </c>
      <c r="Q55" s="12" t="str" cm="1">
        <f t="array" aca="1" ref="Q55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55" s="12" t="str" cm="1">
        <f t="array" aca="1" ref="R55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55" s="7" t="str" cm="1">
        <f t="array" aca="1" ref="S55" ca="1">_xlfn.IFS(_入力[[#This Row],[グループ番号]]="","",_入力[[#This Row],[供用開始年度]]="",0,TRUE,OFFSET(_共通[[#Headers],[直近の機能診断年度]],1,0)-_入力[[#This Row],[供用開始年度]])</f>
        <v/>
      </c>
      <c r="T55" s="7" t="str" cm="1">
        <f t="array" ref="T55">_xlfn.IFS(_入力[[#This Row],[グループ番号]]="","",_入力[[#This Row],[過去の機能診断年度(1)]]="",0,TRUE,_入力[[#This Row],[過去の機能診断年度(1)]]-_入力[[#This Row],[供用開始年度]])</f>
        <v/>
      </c>
      <c r="U55" s="7" t="str" cm="1">
        <f t="array" ref="U55">_xlfn.IFS(_入力[[#This Row],[グループ番号]]="","",_入力[[#This Row],[過去の機能診断年度(2)]]="",0,TRUE,_入力[[#This Row],[過去の機能診断年度(2)]]-_入力[[#This Row],[供用開始年度]])</f>
        <v/>
      </c>
      <c r="V55" s="7" t="str" cm="1">
        <f t="array" ref="V55">_xlfn.IFS(_入力[[#This Row],[グループ番号]]="","",_入力[[#This Row],[過去の機能診断年度(3)]]="",0,TRUE,_入力[[#This Row],[過去の機能診断年度(3)]]-_入力[[#This Row],[供用開始年度]])</f>
        <v/>
      </c>
      <c r="W55" s="7" t="str" cm="1">
        <f t="array" ref="W55">_xlfn.IFS(_入力[[#This Row],[グループ番号]]="","",_入力[[#This Row],[過去の機能診断年度(4)]]="",0,TRUE,_入力[[#This Row],[過去の機能診断年度(4)]]-_入力[[#This Row],[供用開始年度]])</f>
        <v/>
      </c>
      <c r="X55" s="7" t="str" cm="1">
        <f t="array" ref="X55">_xlfn.IFS(_入力[[#This Row],[グループ番号]]="","",_入力[[#This Row],[過去の機能診断年度(5)]]="",0,TRUE,_入力[[#This Row],[過去の機能診断年度(5)]]-_入力[[#This Row],[供用開始年度]])</f>
        <v/>
      </c>
      <c r="Y55" s="13" t="str" cm="1">
        <f t="array" aca="1" ref="Y55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55" s="13" t="str" cm="1">
        <f t="array" aca="1" ref="Z55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55" s="13" t="str" cm="1">
        <f t="array" aca="1" ref="AA55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56" spans="1:27">
      <c r="A56" s="11">
        <f>ROW()-ROW(_入力[[#Headers],[通し番号]])</f>
        <v>55</v>
      </c>
      <c r="B56" s="3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3"/>
      <c r="P56" s="2" t="str" cm="1">
        <f t="array" ref="P56">_xlfn.IFS(_入力[[#This Row],[グループ番号]]&lt;&gt;"",-0.001684,TRUE,"")</f>
        <v/>
      </c>
      <c r="Q56" s="12" t="str" cm="1">
        <f t="array" aca="1" ref="Q56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56" s="12" t="str" cm="1">
        <f t="array" aca="1" ref="R56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56" s="7" t="str" cm="1">
        <f t="array" aca="1" ref="S56" ca="1">_xlfn.IFS(_入力[[#This Row],[グループ番号]]="","",_入力[[#This Row],[供用開始年度]]="",0,TRUE,OFFSET(_共通[[#Headers],[直近の機能診断年度]],1,0)-_入力[[#This Row],[供用開始年度]])</f>
        <v/>
      </c>
      <c r="T56" s="7" t="str" cm="1">
        <f t="array" ref="T56">_xlfn.IFS(_入力[[#This Row],[グループ番号]]="","",_入力[[#This Row],[過去の機能診断年度(1)]]="",0,TRUE,_入力[[#This Row],[過去の機能診断年度(1)]]-_入力[[#This Row],[供用開始年度]])</f>
        <v/>
      </c>
      <c r="U56" s="7" t="str" cm="1">
        <f t="array" ref="U56">_xlfn.IFS(_入力[[#This Row],[グループ番号]]="","",_入力[[#This Row],[過去の機能診断年度(2)]]="",0,TRUE,_入力[[#This Row],[過去の機能診断年度(2)]]-_入力[[#This Row],[供用開始年度]])</f>
        <v/>
      </c>
      <c r="V56" s="7" t="str" cm="1">
        <f t="array" ref="V56">_xlfn.IFS(_入力[[#This Row],[グループ番号]]="","",_入力[[#This Row],[過去の機能診断年度(3)]]="",0,TRUE,_入力[[#This Row],[過去の機能診断年度(3)]]-_入力[[#This Row],[供用開始年度]])</f>
        <v/>
      </c>
      <c r="W56" s="7" t="str" cm="1">
        <f t="array" ref="W56">_xlfn.IFS(_入力[[#This Row],[グループ番号]]="","",_入力[[#This Row],[過去の機能診断年度(4)]]="",0,TRUE,_入力[[#This Row],[過去の機能診断年度(4)]]-_入力[[#This Row],[供用開始年度]])</f>
        <v/>
      </c>
      <c r="X56" s="7" t="str" cm="1">
        <f t="array" ref="X56">_xlfn.IFS(_入力[[#This Row],[グループ番号]]="","",_入力[[#This Row],[過去の機能診断年度(5)]]="",0,TRUE,_入力[[#This Row],[過去の機能診断年度(5)]]-_入力[[#This Row],[供用開始年度]])</f>
        <v/>
      </c>
      <c r="Y56" s="13" t="str" cm="1">
        <f t="array" aca="1" ref="Y56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56" s="13" t="str" cm="1">
        <f t="array" aca="1" ref="Z56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56" s="13" t="str" cm="1">
        <f t="array" aca="1" ref="AA56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57" spans="1:27">
      <c r="A57" s="11">
        <f>ROW()-ROW(_入力[[#Headers],[通し番号]])</f>
        <v>56</v>
      </c>
      <c r="B57" s="3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3"/>
      <c r="P57" s="2" t="str" cm="1">
        <f t="array" ref="P57">_xlfn.IFS(_入力[[#This Row],[グループ番号]]&lt;&gt;"",-0.001684,TRUE,"")</f>
        <v/>
      </c>
      <c r="Q57" s="12" t="str" cm="1">
        <f t="array" aca="1" ref="Q57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57" s="12" t="str" cm="1">
        <f t="array" aca="1" ref="R57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57" s="7" t="str" cm="1">
        <f t="array" aca="1" ref="S57" ca="1">_xlfn.IFS(_入力[[#This Row],[グループ番号]]="","",_入力[[#This Row],[供用開始年度]]="",0,TRUE,OFFSET(_共通[[#Headers],[直近の機能診断年度]],1,0)-_入力[[#This Row],[供用開始年度]])</f>
        <v/>
      </c>
      <c r="T57" s="7" t="str" cm="1">
        <f t="array" ref="T57">_xlfn.IFS(_入力[[#This Row],[グループ番号]]="","",_入力[[#This Row],[過去の機能診断年度(1)]]="",0,TRUE,_入力[[#This Row],[過去の機能診断年度(1)]]-_入力[[#This Row],[供用開始年度]])</f>
        <v/>
      </c>
      <c r="U57" s="7" t="str" cm="1">
        <f t="array" ref="U57">_xlfn.IFS(_入力[[#This Row],[グループ番号]]="","",_入力[[#This Row],[過去の機能診断年度(2)]]="",0,TRUE,_入力[[#This Row],[過去の機能診断年度(2)]]-_入力[[#This Row],[供用開始年度]])</f>
        <v/>
      </c>
      <c r="V57" s="7" t="str" cm="1">
        <f t="array" ref="V57">_xlfn.IFS(_入力[[#This Row],[グループ番号]]="","",_入力[[#This Row],[過去の機能診断年度(3)]]="",0,TRUE,_入力[[#This Row],[過去の機能診断年度(3)]]-_入力[[#This Row],[供用開始年度]])</f>
        <v/>
      </c>
      <c r="W57" s="7" t="str" cm="1">
        <f t="array" ref="W57">_xlfn.IFS(_入力[[#This Row],[グループ番号]]="","",_入力[[#This Row],[過去の機能診断年度(4)]]="",0,TRUE,_入力[[#This Row],[過去の機能診断年度(4)]]-_入力[[#This Row],[供用開始年度]])</f>
        <v/>
      </c>
      <c r="X57" s="7" t="str" cm="1">
        <f t="array" ref="X57">_xlfn.IFS(_入力[[#This Row],[グループ番号]]="","",_入力[[#This Row],[過去の機能診断年度(5)]]="",0,TRUE,_入力[[#This Row],[過去の機能診断年度(5)]]-_入力[[#This Row],[供用開始年度]])</f>
        <v/>
      </c>
      <c r="Y57" s="13" t="str" cm="1">
        <f t="array" aca="1" ref="Y57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57" s="13" t="str" cm="1">
        <f t="array" aca="1" ref="Z57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57" s="13" t="str" cm="1">
        <f t="array" aca="1" ref="AA57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58" spans="1:27">
      <c r="A58" s="11">
        <f>ROW()-ROW(_入力[[#Headers],[通し番号]])</f>
        <v>57</v>
      </c>
      <c r="B58" s="3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3"/>
      <c r="P58" s="2" t="str" cm="1">
        <f t="array" ref="P58">_xlfn.IFS(_入力[[#This Row],[グループ番号]]&lt;&gt;"",-0.001684,TRUE,"")</f>
        <v/>
      </c>
      <c r="Q58" s="12" t="str" cm="1">
        <f t="array" aca="1" ref="Q58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58" s="12" t="str" cm="1">
        <f t="array" aca="1" ref="R58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58" s="7" t="str" cm="1">
        <f t="array" aca="1" ref="S58" ca="1">_xlfn.IFS(_入力[[#This Row],[グループ番号]]="","",_入力[[#This Row],[供用開始年度]]="",0,TRUE,OFFSET(_共通[[#Headers],[直近の機能診断年度]],1,0)-_入力[[#This Row],[供用開始年度]])</f>
        <v/>
      </c>
      <c r="T58" s="7" t="str" cm="1">
        <f t="array" ref="T58">_xlfn.IFS(_入力[[#This Row],[グループ番号]]="","",_入力[[#This Row],[過去の機能診断年度(1)]]="",0,TRUE,_入力[[#This Row],[過去の機能診断年度(1)]]-_入力[[#This Row],[供用開始年度]])</f>
        <v/>
      </c>
      <c r="U58" s="7" t="str" cm="1">
        <f t="array" ref="U58">_xlfn.IFS(_入力[[#This Row],[グループ番号]]="","",_入力[[#This Row],[過去の機能診断年度(2)]]="",0,TRUE,_入力[[#This Row],[過去の機能診断年度(2)]]-_入力[[#This Row],[供用開始年度]])</f>
        <v/>
      </c>
      <c r="V58" s="7" t="str" cm="1">
        <f t="array" ref="V58">_xlfn.IFS(_入力[[#This Row],[グループ番号]]="","",_入力[[#This Row],[過去の機能診断年度(3)]]="",0,TRUE,_入力[[#This Row],[過去の機能診断年度(3)]]-_入力[[#This Row],[供用開始年度]])</f>
        <v/>
      </c>
      <c r="W58" s="7" t="str" cm="1">
        <f t="array" ref="W58">_xlfn.IFS(_入力[[#This Row],[グループ番号]]="","",_入力[[#This Row],[過去の機能診断年度(4)]]="",0,TRUE,_入力[[#This Row],[過去の機能診断年度(4)]]-_入力[[#This Row],[供用開始年度]])</f>
        <v/>
      </c>
      <c r="X58" s="7" t="str" cm="1">
        <f t="array" ref="X58">_xlfn.IFS(_入力[[#This Row],[グループ番号]]="","",_入力[[#This Row],[過去の機能診断年度(5)]]="",0,TRUE,_入力[[#This Row],[過去の機能診断年度(5)]]-_入力[[#This Row],[供用開始年度]])</f>
        <v/>
      </c>
      <c r="Y58" s="13" t="str" cm="1">
        <f t="array" aca="1" ref="Y58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58" s="13" t="str" cm="1">
        <f t="array" aca="1" ref="Z58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58" s="13" t="str" cm="1">
        <f t="array" aca="1" ref="AA58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59" spans="1:27">
      <c r="A59" s="11">
        <f>ROW()-ROW(_入力[[#Headers],[通し番号]])</f>
        <v>58</v>
      </c>
      <c r="B59" s="3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3"/>
      <c r="P59" s="2" t="str" cm="1">
        <f t="array" ref="P59">_xlfn.IFS(_入力[[#This Row],[グループ番号]]&lt;&gt;"",-0.001684,TRUE,"")</f>
        <v/>
      </c>
      <c r="Q59" s="12" t="str" cm="1">
        <f t="array" aca="1" ref="Q59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59" s="12" t="str" cm="1">
        <f t="array" aca="1" ref="R59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59" s="7" t="str" cm="1">
        <f t="array" aca="1" ref="S59" ca="1">_xlfn.IFS(_入力[[#This Row],[グループ番号]]="","",_入力[[#This Row],[供用開始年度]]="",0,TRUE,OFFSET(_共通[[#Headers],[直近の機能診断年度]],1,0)-_入力[[#This Row],[供用開始年度]])</f>
        <v/>
      </c>
      <c r="T59" s="7" t="str" cm="1">
        <f t="array" ref="T59">_xlfn.IFS(_入力[[#This Row],[グループ番号]]="","",_入力[[#This Row],[過去の機能診断年度(1)]]="",0,TRUE,_入力[[#This Row],[過去の機能診断年度(1)]]-_入力[[#This Row],[供用開始年度]])</f>
        <v/>
      </c>
      <c r="U59" s="7" t="str" cm="1">
        <f t="array" ref="U59">_xlfn.IFS(_入力[[#This Row],[グループ番号]]="","",_入力[[#This Row],[過去の機能診断年度(2)]]="",0,TRUE,_入力[[#This Row],[過去の機能診断年度(2)]]-_入力[[#This Row],[供用開始年度]])</f>
        <v/>
      </c>
      <c r="V59" s="7" t="str" cm="1">
        <f t="array" ref="V59">_xlfn.IFS(_入力[[#This Row],[グループ番号]]="","",_入力[[#This Row],[過去の機能診断年度(3)]]="",0,TRUE,_入力[[#This Row],[過去の機能診断年度(3)]]-_入力[[#This Row],[供用開始年度]])</f>
        <v/>
      </c>
      <c r="W59" s="7" t="str" cm="1">
        <f t="array" ref="W59">_xlfn.IFS(_入力[[#This Row],[グループ番号]]="","",_入力[[#This Row],[過去の機能診断年度(4)]]="",0,TRUE,_入力[[#This Row],[過去の機能診断年度(4)]]-_入力[[#This Row],[供用開始年度]])</f>
        <v/>
      </c>
      <c r="X59" s="7" t="str" cm="1">
        <f t="array" ref="X59">_xlfn.IFS(_入力[[#This Row],[グループ番号]]="","",_入力[[#This Row],[過去の機能診断年度(5)]]="",0,TRUE,_入力[[#This Row],[過去の機能診断年度(5)]]-_入力[[#This Row],[供用開始年度]])</f>
        <v/>
      </c>
      <c r="Y59" s="13" t="str" cm="1">
        <f t="array" aca="1" ref="Y59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59" s="13" t="str" cm="1">
        <f t="array" aca="1" ref="Z59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59" s="13" t="str" cm="1">
        <f t="array" aca="1" ref="AA59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60" spans="1:27">
      <c r="A60" s="11">
        <f>ROW()-ROW(_入力[[#Headers],[通し番号]])</f>
        <v>59</v>
      </c>
      <c r="B60" s="3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3"/>
      <c r="P60" s="2" t="str" cm="1">
        <f t="array" ref="P60">_xlfn.IFS(_入力[[#This Row],[グループ番号]]&lt;&gt;"",-0.001684,TRUE,"")</f>
        <v/>
      </c>
      <c r="Q60" s="12" t="str" cm="1">
        <f t="array" aca="1" ref="Q60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60" s="12" t="str" cm="1">
        <f t="array" aca="1" ref="R60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60" s="7" t="str" cm="1">
        <f t="array" aca="1" ref="S60" ca="1">_xlfn.IFS(_入力[[#This Row],[グループ番号]]="","",_入力[[#This Row],[供用開始年度]]="",0,TRUE,OFFSET(_共通[[#Headers],[直近の機能診断年度]],1,0)-_入力[[#This Row],[供用開始年度]])</f>
        <v/>
      </c>
      <c r="T60" s="7" t="str" cm="1">
        <f t="array" ref="T60">_xlfn.IFS(_入力[[#This Row],[グループ番号]]="","",_入力[[#This Row],[過去の機能診断年度(1)]]="",0,TRUE,_入力[[#This Row],[過去の機能診断年度(1)]]-_入力[[#This Row],[供用開始年度]])</f>
        <v/>
      </c>
      <c r="U60" s="7" t="str" cm="1">
        <f t="array" ref="U60">_xlfn.IFS(_入力[[#This Row],[グループ番号]]="","",_入力[[#This Row],[過去の機能診断年度(2)]]="",0,TRUE,_入力[[#This Row],[過去の機能診断年度(2)]]-_入力[[#This Row],[供用開始年度]])</f>
        <v/>
      </c>
      <c r="V60" s="7" t="str" cm="1">
        <f t="array" ref="V60">_xlfn.IFS(_入力[[#This Row],[グループ番号]]="","",_入力[[#This Row],[過去の機能診断年度(3)]]="",0,TRUE,_入力[[#This Row],[過去の機能診断年度(3)]]-_入力[[#This Row],[供用開始年度]])</f>
        <v/>
      </c>
      <c r="W60" s="7" t="str" cm="1">
        <f t="array" ref="W60">_xlfn.IFS(_入力[[#This Row],[グループ番号]]="","",_入力[[#This Row],[過去の機能診断年度(4)]]="",0,TRUE,_入力[[#This Row],[過去の機能診断年度(4)]]-_入力[[#This Row],[供用開始年度]])</f>
        <v/>
      </c>
      <c r="X60" s="7" t="str" cm="1">
        <f t="array" ref="X60">_xlfn.IFS(_入力[[#This Row],[グループ番号]]="","",_入力[[#This Row],[過去の機能診断年度(5)]]="",0,TRUE,_入力[[#This Row],[過去の機能診断年度(5)]]-_入力[[#This Row],[供用開始年度]])</f>
        <v/>
      </c>
      <c r="Y60" s="13" t="str" cm="1">
        <f t="array" aca="1" ref="Y60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60" s="13" t="str" cm="1">
        <f t="array" aca="1" ref="Z60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60" s="13" t="str" cm="1">
        <f t="array" aca="1" ref="AA60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61" spans="1:27">
      <c r="A61" s="11">
        <f>ROW()-ROW(_入力[[#Headers],[通し番号]])</f>
        <v>60</v>
      </c>
      <c r="B61" s="3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3"/>
      <c r="P61" s="2" t="str" cm="1">
        <f t="array" ref="P61">_xlfn.IFS(_入力[[#This Row],[グループ番号]]&lt;&gt;"",-0.001684,TRUE,"")</f>
        <v/>
      </c>
      <c r="Q61" s="12" t="str" cm="1">
        <f t="array" aca="1" ref="Q61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61" s="12" t="str" cm="1">
        <f t="array" aca="1" ref="R61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61" s="7" t="str" cm="1">
        <f t="array" aca="1" ref="S61" ca="1">_xlfn.IFS(_入力[[#This Row],[グループ番号]]="","",_入力[[#This Row],[供用開始年度]]="",0,TRUE,OFFSET(_共通[[#Headers],[直近の機能診断年度]],1,0)-_入力[[#This Row],[供用開始年度]])</f>
        <v/>
      </c>
      <c r="T61" s="7" t="str" cm="1">
        <f t="array" ref="T61">_xlfn.IFS(_入力[[#This Row],[グループ番号]]="","",_入力[[#This Row],[過去の機能診断年度(1)]]="",0,TRUE,_入力[[#This Row],[過去の機能診断年度(1)]]-_入力[[#This Row],[供用開始年度]])</f>
        <v/>
      </c>
      <c r="U61" s="7" t="str" cm="1">
        <f t="array" ref="U61">_xlfn.IFS(_入力[[#This Row],[グループ番号]]="","",_入力[[#This Row],[過去の機能診断年度(2)]]="",0,TRUE,_入力[[#This Row],[過去の機能診断年度(2)]]-_入力[[#This Row],[供用開始年度]])</f>
        <v/>
      </c>
      <c r="V61" s="7" t="str" cm="1">
        <f t="array" ref="V61">_xlfn.IFS(_入力[[#This Row],[グループ番号]]="","",_入力[[#This Row],[過去の機能診断年度(3)]]="",0,TRUE,_入力[[#This Row],[過去の機能診断年度(3)]]-_入力[[#This Row],[供用開始年度]])</f>
        <v/>
      </c>
      <c r="W61" s="7" t="str" cm="1">
        <f t="array" ref="W61">_xlfn.IFS(_入力[[#This Row],[グループ番号]]="","",_入力[[#This Row],[過去の機能診断年度(4)]]="",0,TRUE,_入力[[#This Row],[過去の機能診断年度(4)]]-_入力[[#This Row],[供用開始年度]])</f>
        <v/>
      </c>
      <c r="X61" s="7" t="str" cm="1">
        <f t="array" ref="X61">_xlfn.IFS(_入力[[#This Row],[グループ番号]]="","",_入力[[#This Row],[過去の機能診断年度(5)]]="",0,TRUE,_入力[[#This Row],[過去の機能診断年度(5)]]-_入力[[#This Row],[供用開始年度]])</f>
        <v/>
      </c>
      <c r="Y61" s="13" t="str" cm="1">
        <f t="array" aca="1" ref="Y61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61" s="13" t="str" cm="1">
        <f t="array" aca="1" ref="Z61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61" s="13" t="str" cm="1">
        <f t="array" aca="1" ref="AA61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62" spans="1:27">
      <c r="A62" s="11">
        <f>ROW()-ROW(_入力[[#Headers],[通し番号]])</f>
        <v>61</v>
      </c>
      <c r="B62" s="3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3"/>
      <c r="P62" s="2" t="str" cm="1">
        <f t="array" ref="P62">_xlfn.IFS(_入力[[#This Row],[グループ番号]]&lt;&gt;"",-0.001684,TRUE,"")</f>
        <v/>
      </c>
      <c r="Q62" s="12" t="str" cm="1">
        <f t="array" aca="1" ref="Q62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62" s="12" t="str" cm="1">
        <f t="array" aca="1" ref="R62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62" s="7" t="str" cm="1">
        <f t="array" aca="1" ref="S62" ca="1">_xlfn.IFS(_入力[[#This Row],[グループ番号]]="","",_入力[[#This Row],[供用開始年度]]="",0,TRUE,OFFSET(_共通[[#Headers],[直近の機能診断年度]],1,0)-_入力[[#This Row],[供用開始年度]])</f>
        <v/>
      </c>
      <c r="T62" s="7" t="str" cm="1">
        <f t="array" ref="T62">_xlfn.IFS(_入力[[#This Row],[グループ番号]]="","",_入力[[#This Row],[過去の機能診断年度(1)]]="",0,TRUE,_入力[[#This Row],[過去の機能診断年度(1)]]-_入力[[#This Row],[供用開始年度]])</f>
        <v/>
      </c>
      <c r="U62" s="7" t="str" cm="1">
        <f t="array" ref="U62">_xlfn.IFS(_入力[[#This Row],[グループ番号]]="","",_入力[[#This Row],[過去の機能診断年度(2)]]="",0,TRUE,_入力[[#This Row],[過去の機能診断年度(2)]]-_入力[[#This Row],[供用開始年度]])</f>
        <v/>
      </c>
      <c r="V62" s="7" t="str" cm="1">
        <f t="array" ref="V62">_xlfn.IFS(_入力[[#This Row],[グループ番号]]="","",_入力[[#This Row],[過去の機能診断年度(3)]]="",0,TRUE,_入力[[#This Row],[過去の機能診断年度(3)]]-_入力[[#This Row],[供用開始年度]])</f>
        <v/>
      </c>
      <c r="W62" s="7" t="str" cm="1">
        <f t="array" ref="W62">_xlfn.IFS(_入力[[#This Row],[グループ番号]]="","",_入力[[#This Row],[過去の機能診断年度(4)]]="",0,TRUE,_入力[[#This Row],[過去の機能診断年度(4)]]-_入力[[#This Row],[供用開始年度]])</f>
        <v/>
      </c>
      <c r="X62" s="7" t="str" cm="1">
        <f t="array" ref="X62">_xlfn.IFS(_入力[[#This Row],[グループ番号]]="","",_入力[[#This Row],[過去の機能診断年度(5)]]="",0,TRUE,_入力[[#This Row],[過去の機能診断年度(5)]]-_入力[[#This Row],[供用開始年度]])</f>
        <v/>
      </c>
      <c r="Y62" s="13" t="str" cm="1">
        <f t="array" aca="1" ref="Y62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62" s="13" t="str" cm="1">
        <f t="array" aca="1" ref="Z62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62" s="13" t="str" cm="1">
        <f t="array" aca="1" ref="AA62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63" spans="1:27">
      <c r="A63" s="11">
        <f>ROW()-ROW(_入力[[#Headers],[通し番号]])</f>
        <v>62</v>
      </c>
      <c r="B63" s="3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3"/>
      <c r="P63" s="2" t="str" cm="1">
        <f t="array" ref="P63">_xlfn.IFS(_入力[[#This Row],[グループ番号]]&lt;&gt;"",-0.001684,TRUE,"")</f>
        <v/>
      </c>
      <c r="Q63" s="12" t="str" cm="1">
        <f t="array" aca="1" ref="Q63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63" s="12" t="str" cm="1">
        <f t="array" aca="1" ref="R63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63" s="7" t="str" cm="1">
        <f t="array" aca="1" ref="S63" ca="1">_xlfn.IFS(_入力[[#This Row],[グループ番号]]="","",_入力[[#This Row],[供用開始年度]]="",0,TRUE,OFFSET(_共通[[#Headers],[直近の機能診断年度]],1,0)-_入力[[#This Row],[供用開始年度]])</f>
        <v/>
      </c>
      <c r="T63" s="7" t="str" cm="1">
        <f t="array" ref="T63">_xlfn.IFS(_入力[[#This Row],[グループ番号]]="","",_入力[[#This Row],[過去の機能診断年度(1)]]="",0,TRUE,_入力[[#This Row],[過去の機能診断年度(1)]]-_入力[[#This Row],[供用開始年度]])</f>
        <v/>
      </c>
      <c r="U63" s="7" t="str" cm="1">
        <f t="array" ref="U63">_xlfn.IFS(_入力[[#This Row],[グループ番号]]="","",_入力[[#This Row],[過去の機能診断年度(2)]]="",0,TRUE,_入力[[#This Row],[過去の機能診断年度(2)]]-_入力[[#This Row],[供用開始年度]])</f>
        <v/>
      </c>
      <c r="V63" s="7" t="str" cm="1">
        <f t="array" ref="V63">_xlfn.IFS(_入力[[#This Row],[グループ番号]]="","",_入力[[#This Row],[過去の機能診断年度(3)]]="",0,TRUE,_入力[[#This Row],[過去の機能診断年度(3)]]-_入力[[#This Row],[供用開始年度]])</f>
        <v/>
      </c>
      <c r="W63" s="7" t="str" cm="1">
        <f t="array" ref="W63">_xlfn.IFS(_入力[[#This Row],[グループ番号]]="","",_入力[[#This Row],[過去の機能診断年度(4)]]="",0,TRUE,_入力[[#This Row],[過去の機能診断年度(4)]]-_入力[[#This Row],[供用開始年度]])</f>
        <v/>
      </c>
      <c r="X63" s="7" t="str" cm="1">
        <f t="array" ref="X63">_xlfn.IFS(_入力[[#This Row],[グループ番号]]="","",_入力[[#This Row],[過去の機能診断年度(5)]]="",0,TRUE,_入力[[#This Row],[過去の機能診断年度(5)]]-_入力[[#This Row],[供用開始年度]])</f>
        <v/>
      </c>
      <c r="Y63" s="13" t="str" cm="1">
        <f t="array" aca="1" ref="Y63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63" s="13" t="str" cm="1">
        <f t="array" aca="1" ref="Z63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63" s="13" t="str" cm="1">
        <f t="array" aca="1" ref="AA63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64" spans="1:27">
      <c r="A64" s="11">
        <f>ROW()-ROW(_入力[[#Headers],[通し番号]])</f>
        <v>63</v>
      </c>
      <c r="B64" s="3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3"/>
      <c r="P64" s="2" t="str" cm="1">
        <f t="array" ref="P64">_xlfn.IFS(_入力[[#This Row],[グループ番号]]&lt;&gt;"",-0.001684,TRUE,"")</f>
        <v/>
      </c>
      <c r="Q64" s="12" t="str" cm="1">
        <f t="array" aca="1" ref="Q64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64" s="12" t="str" cm="1">
        <f t="array" aca="1" ref="R64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64" s="7" t="str" cm="1">
        <f t="array" aca="1" ref="S64" ca="1">_xlfn.IFS(_入力[[#This Row],[グループ番号]]="","",_入力[[#This Row],[供用開始年度]]="",0,TRUE,OFFSET(_共通[[#Headers],[直近の機能診断年度]],1,0)-_入力[[#This Row],[供用開始年度]])</f>
        <v/>
      </c>
      <c r="T64" s="7" t="str" cm="1">
        <f t="array" ref="T64">_xlfn.IFS(_入力[[#This Row],[グループ番号]]="","",_入力[[#This Row],[過去の機能診断年度(1)]]="",0,TRUE,_入力[[#This Row],[過去の機能診断年度(1)]]-_入力[[#This Row],[供用開始年度]])</f>
        <v/>
      </c>
      <c r="U64" s="7" t="str" cm="1">
        <f t="array" ref="U64">_xlfn.IFS(_入力[[#This Row],[グループ番号]]="","",_入力[[#This Row],[過去の機能診断年度(2)]]="",0,TRUE,_入力[[#This Row],[過去の機能診断年度(2)]]-_入力[[#This Row],[供用開始年度]])</f>
        <v/>
      </c>
      <c r="V64" s="7" t="str" cm="1">
        <f t="array" ref="V64">_xlfn.IFS(_入力[[#This Row],[グループ番号]]="","",_入力[[#This Row],[過去の機能診断年度(3)]]="",0,TRUE,_入力[[#This Row],[過去の機能診断年度(3)]]-_入力[[#This Row],[供用開始年度]])</f>
        <v/>
      </c>
      <c r="W64" s="7" t="str" cm="1">
        <f t="array" ref="W64">_xlfn.IFS(_入力[[#This Row],[グループ番号]]="","",_入力[[#This Row],[過去の機能診断年度(4)]]="",0,TRUE,_入力[[#This Row],[過去の機能診断年度(4)]]-_入力[[#This Row],[供用開始年度]])</f>
        <v/>
      </c>
      <c r="X64" s="7" t="str" cm="1">
        <f t="array" ref="X64">_xlfn.IFS(_入力[[#This Row],[グループ番号]]="","",_入力[[#This Row],[過去の機能診断年度(5)]]="",0,TRUE,_入力[[#This Row],[過去の機能診断年度(5)]]-_入力[[#This Row],[供用開始年度]])</f>
        <v/>
      </c>
      <c r="Y64" s="13" t="str" cm="1">
        <f t="array" aca="1" ref="Y64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64" s="13" t="str" cm="1">
        <f t="array" aca="1" ref="Z64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64" s="13" t="str" cm="1">
        <f t="array" aca="1" ref="AA64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65" spans="1:27">
      <c r="A65" s="11">
        <f>ROW()-ROW(_入力[[#Headers],[通し番号]])</f>
        <v>64</v>
      </c>
      <c r="B65" s="3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3"/>
      <c r="P65" s="2" t="str" cm="1">
        <f t="array" ref="P65">_xlfn.IFS(_入力[[#This Row],[グループ番号]]&lt;&gt;"",-0.001684,TRUE,"")</f>
        <v/>
      </c>
      <c r="Q65" s="12" t="str" cm="1">
        <f t="array" aca="1" ref="Q65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65" s="12" t="str" cm="1">
        <f t="array" aca="1" ref="R65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65" s="7" t="str" cm="1">
        <f t="array" aca="1" ref="S65" ca="1">_xlfn.IFS(_入力[[#This Row],[グループ番号]]="","",_入力[[#This Row],[供用開始年度]]="",0,TRUE,OFFSET(_共通[[#Headers],[直近の機能診断年度]],1,0)-_入力[[#This Row],[供用開始年度]])</f>
        <v/>
      </c>
      <c r="T65" s="7" t="str" cm="1">
        <f t="array" ref="T65">_xlfn.IFS(_入力[[#This Row],[グループ番号]]="","",_入力[[#This Row],[過去の機能診断年度(1)]]="",0,TRUE,_入力[[#This Row],[過去の機能診断年度(1)]]-_入力[[#This Row],[供用開始年度]])</f>
        <v/>
      </c>
      <c r="U65" s="7" t="str" cm="1">
        <f t="array" ref="U65">_xlfn.IFS(_入力[[#This Row],[グループ番号]]="","",_入力[[#This Row],[過去の機能診断年度(2)]]="",0,TRUE,_入力[[#This Row],[過去の機能診断年度(2)]]-_入力[[#This Row],[供用開始年度]])</f>
        <v/>
      </c>
      <c r="V65" s="7" t="str" cm="1">
        <f t="array" ref="V65">_xlfn.IFS(_入力[[#This Row],[グループ番号]]="","",_入力[[#This Row],[過去の機能診断年度(3)]]="",0,TRUE,_入力[[#This Row],[過去の機能診断年度(3)]]-_入力[[#This Row],[供用開始年度]])</f>
        <v/>
      </c>
      <c r="W65" s="7" t="str" cm="1">
        <f t="array" ref="W65">_xlfn.IFS(_入力[[#This Row],[グループ番号]]="","",_入力[[#This Row],[過去の機能診断年度(4)]]="",0,TRUE,_入力[[#This Row],[過去の機能診断年度(4)]]-_入力[[#This Row],[供用開始年度]])</f>
        <v/>
      </c>
      <c r="X65" s="7" t="str" cm="1">
        <f t="array" ref="X65">_xlfn.IFS(_入力[[#This Row],[グループ番号]]="","",_入力[[#This Row],[過去の機能診断年度(5)]]="",0,TRUE,_入力[[#This Row],[過去の機能診断年度(5)]]-_入力[[#This Row],[供用開始年度]])</f>
        <v/>
      </c>
      <c r="Y65" s="13" t="str" cm="1">
        <f t="array" aca="1" ref="Y65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65" s="13" t="str" cm="1">
        <f t="array" aca="1" ref="Z65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65" s="13" t="str" cm="1">
        <f t="array" aca="1" ref="AA65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66" spans="1:27">
      <c r="A66" s="11">
        <f>ROW()-ROW(_入力[[#Headers],[通し番号]])</f>
        <v>65</v>
      </c>
      <c r="B66" s="3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3"/>
      <c r="P66" s="2" t="str" cm="1">
        <f t="array" ref="P66">_xlfn.IFS(_入力[[#This Row],[グループ番号]]&lt;&gt;"",-0.001684,TRUE,"")</f>
        <v/>
      </c>
      <c r="Q66" s="12" t="str" cm="1">
        <f t="array" aca="1" ref="Q66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66" s="12" t="str" cm="1">
        <f t="array" aca="1" ref="R66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66" s="7" t="str" cm="1">
        <f t="array" aca="1" ref="S66" ca="1">_xlfn.IFS(_入力[[#This Row],[グループ番号]]="","",_入力[[#This Row],[供用開始年度]]="",0,TRUE,OFFSET(_共通[[#Headers],[直近の機能診断年度]],1,0)-_入力[[#This Row],[供用開始年度]])</f>
        <v/>
      </c>
      <c r="T66" s="7" t="str" cm="1">
        <f t="array" ref="T66">_xlfn.IFS(_入力[[#This Row],[グループ番号]]="","",_入力[[#This Row],[過去の機能診断年度(1)]]="",0,TRUE,_入力[[#This Row],[過去の機能診断年度(1)]]-_入力[[#This Row],[供用開始年度]])</f>
        <v/>
      </c>
      <c r="U66" s="7" t="str" cm="1">
        <f t="array" ref="U66">_xlfn.IFS(_入力[[#This Row],[グループ番号]]="","",_入力[[#This Row],[過去の機能診断年度(2)]]="",0,TRUE,_入力[[#This Row],[過去の機能診断年度(2)]]-_入力[[#This Row],[供用開始年度]])</f>
        <v/>
      </c>
      <c r="V66" s="7" t="str" cm="1">
        <f t="array" ref="V66">_xlfn.IFS(_入力[[#This Row],[グループ番号]]="","",_入力[[#This Row],[過去の機能診断年度(3)]]="",0,TRUE,_入力[[#This Row],[過去の機能診断年度(3)]]-_入力[[#This Row],[供用開始年度]])</f>
        <v/>
      </c>
      <c r="W66" s="7" t="str" cm="1">
        <f t="array" ref="W66">_xlfn.IFS(_入力[[#This Row],[グループ番号]]="","",_入力[[#This Row],[過去の機能診断年度(4)]]="",0,TRUE,_入力[[#This Row],[過去の機能診断年度(4)]]-_入力[[#This Row],[供用開始年度]])</f>
        <v/>
      </c>
      <c r="X66" s="7" t="str" cm="1">
        <f t="array" ref="X66">_xlfn.IFS(_入力[[#This Row],[グループ番号]]="","",_入力[[#This Row],[過去の機能診断年度(5)]]="",0,TRUE,_入力[[#This Row],[過去の機能診断年度(5)]]-_入力[[#This Row],[供用開始年度]])</f>
        <v/>
      </c>
      <c r="Y66" s="13" t="str" cm="1">
        <f t="array" aca="1" ref="Y66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66" s="13" t="str" cm="1">
        <f t="array" aca="1" ref="Z66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66" s="13" t="str" cm="1">
        <f t="array" aca="1" ref="AA66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67" spans="1:27">
      <c r="A67" s="11">
        <f>ROW()-ROW(_入力[[#Headers],[通し番号]])</f>
        <v>66</v>
      </c>
      <c r="B67" s="3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3"/>
      <c r="P67" s="2" t="str" cm="1">
        <f t="array" ref="P67">_xlfn.IFS(_入力[[#This Row],[グループ番号]]&lt;&gt;"",-0.001684,TRUE,"")</f>
        <v/>
      </c>
      <c r="Q67" s="12" t="str" cm="1">
        <f t="array" aca="1" ref="Q67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67" s="12" t="str" cm="1">
        <f t="array" aca="1" ref="R67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67" s="7" t="str" cm="1">
        <f t="array" aca="1" ref="S67" ca="1">_xlfn.IFS(_入力[[#This Row],[グループ番号]]="","",_入力[[#This Row],[供用開始年度]]="",0,TRUE,OFFSET(_共通[[#Headers],[直近の機能診断年度]],1,0)-_入力[[#This Row],[供用開始年度]])</f>
        <v/>
      </c>
      <c r="T67" s="7" t="str" cm="1">
        <f t="array" ref="T67">_xlfn.IFS(_入力[[#This Row],[グループ番号]]="","",_入力[[#This Row],[過去の機能診断年度(1)]]="",0,TRUE,_入力[[#This Row],[過去の機能診断年度(1)]]-_入力[[#This Row],[供用開始年度]])</f>
        <v/>
      </c>
      <c r="U67" s="7" t="str" cm="1">
        <f t="array" ref="U67">_xlfn.IFS(_入力[[#This Row],[グループ番号]]="","",_入力[[#This Row],[過去の機能診断年度(2)]]="",0,TRUE,_入力[[#This Row],[過去の機能診断年度(2)]]-_入力[[#This Row],[供用開始年度]])</f>
        <v/>
      </c>
      <c r="V67" s="7" t="str" cm="1">
        <f t="array" ref="V67">_xlfn.IFS(_入力[[#This Row],[グループ番号]]="","",_入力[[#This Row],[過去の機能診断年度(3)]]="",0,TRUE,_入力[[#This Row],[過去の機能診断年度(3)]]-_入力[[#This Row],[供用開始年度]])</f>
        <v/>
      </c>
      <c r="W67" s="7" t="str" cm="1">
        <f t="array" ref="W67">_xlfn.IFS(_入力[[#This Row],[グループ番号]]="","",_入力[[#This Row],[過去の機能診断年度(4)]]="",0,TRUE,_入力[[#This Row],[過去の機能診断年度(4)]]-_入力[[#This Row],[供用開始年度]])</f>
        <v/>
      </c>
      <c r="X67" s="7" t="str" cm="1">
        <f t="array" ref="X67">_xlfn.IFS(_入力[[#This Row],[グループ番号]]="","",_入力[[#This Row],[過去の機能診断年度(5)]]="",0,TRUE,_入力[[#This Row],[過去の機能診断年度(5)]]-_入力[[#This Row],[供用開始年度]])</f>
        <v/>
      </c>
      <c r="Y67" s="13" t="str" cm="1">
        <f t="array" aca="1" ref="Y67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67" s="13" t="str" cm="1">
        <f t="array" aca="1" ref="Z67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67" s="13" t="str" cm="1">
        <f t="array" aca="1" ref="AA67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68" spans="1:27">
      <c r="A68" s="11">
        <f>ROW()-ROW(_入力[[#Headers],[通し番号]])</f>
        <v>67</v>
      </c>
      <c r="B68" s="3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3"/>
      <c r="P68" s="2" t="str" cm="1">
        <f t="array" ref="P68">_xlfn.IFS(_入力[[#This Row],[グループ番号]]&lt;&gt;"",-0.001684,TRUE,"")</f>
        <v/>
      </c>
      <c r="Q68" s="12" t="str" cm="1">
        <f t="array" aca="1" ref="Q68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68" s="12" t="str" cm="1">
        <f t="array" aca="1" ref="R68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68" s="7" t="str" cm="1">
        <f t="array" aca="1" ref="S68" ca="1">_xlfn.IFS(_入力[[#This Row],[グループ番号]]="","",_入力[[#This Row],[供用開始年度]]="",0,TRUE,OFFSET(_共通[[#Headers],[直近の機能診断年度]],1,0)-_入力[[#This Row],[供用開始年度]])</f>
        <v/>
      </c>
      <c r="T68" s="7" t="str" cm="1">
        <f t="array" ref="T68">_xlfn.IFS(_入力[[#This Row],[グループ番号]]="","",_入力[[#This Row],[過去の機能診断年度(1)]]="",0,TRUE,_入力[[#This Row],[過去の機能診断年度(1)]]-_入力[[#This Row],[供用開始年度]])</f>
        <v/>
      </c>
      <c r="U68" s="7" t="str" cm="1">
        <f t="array" ref="U68">_xlfn.IFS(_入力[[#This Row],[グループ番号]]="","",_入力[[#This Row],[過去の機能診断年度(2)]]="",0,TRUE,_入力[[#This Row],[過去の機能診断年度(2)]]-_入力[[#This Row],[供用開始年度]])</f>
        <v/>
      </c>
      <c r="V68" s="7" t="str" cm="1">
        <f t="array" ref="V68">_xlfn.IFS(_入力[[#This Row],[グループ番号]]="","",_入力[[#This Row],[過去の機能診断年度(3)]]="",0,TRUE,_入力[[#This Row],[過去の機能診断年度(3)]]-_入力[[#This Row],[供用開始年度]])</f>
        <v/>
      </c>
      <c r="W68" s="7" t="str" cm="1">
        <f t="array" ref="W68">_xlfn.IFS(_入力[[#This Row],[グループ番号]]="","",_入力[[#This Row],[過去の機能診断年度(4)]]="",0,TRUE,_入力[[#This Row],[過去の機能診断年度(4)]]-_入力[[#This Row],[供用開始年度]])</f>
        <v/>
      </c>
      <c r="X68" s="7" t="str" cm="1">
        <f t="array" ref="X68">_xlfn.IFS(_入力[[#This Row],[グループ番号]]="","",_入力[[#This Row],[過去の機能診断年度(5)]]="",0,TRUE,_入力[[#This Row],[過去の機能診断年度(5)]]-_入力[[#This Row],[供用開始年度]])</f>
        <v/>
      </c>
      <c r="Y68" s="13" t="str" cm="1">
        <f t="array" aca="1" ref="Y68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68" s="13" t="str" cm="1">
        <f t="array" aca="1" ref="Z68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68" s="13" t="str" cm="1">
        <f t="array" aca="1" ref="AA68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69" spans="1:27">
      <c r="A69" s="11">
        <f>ROW()-ROW(_入力[[#Headers],[通し番号]])</f>
        <v>68</v>
      </c>
      <c r="B69" s="3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3"/>
      <c r="P69" s="2" t="str" cm="1">
        <f t="array" ref="P69">_xlfn.IFS(_入力[[#This Row],[グループ番号]]&lt;&gt;"",-0.001684,TRUE,"")</f>
        <v/>
      </c>
      <c r="Q69" s="12" t="str" cm="1">
        <f t="array" aca="1" ref="Q69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69" s="12" t="str" cm="1">
        <f t="array" aca="1" ref="R69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69" s="7" t="str" cm="1">
        <f t="array" aca="1" ref="S69" ca="1">_xlfn.IFS(_入力[[#This Row],[グループ番号]]="","",_入力[[#This Row],[供用開始年度]]="",0,TRUE,OFFSET(_共通[[#Headers],[直近の機能診断年度]],1,0)-_入力[[#This Row],[供用開始年度]])</f>
        <v/>
      </c>
      <c r="T69" s="7" t="str" cm="1">
        <f t="array" ref="T69">_xlfn.IFS(_入力[[#This Row],[グループ番号]]="","",_入力[[#This Row],[過去の機能診断年度(1)]]="",0,TRUE,_入力[[#This Row],[過去の機能診断年度(1)]]-_入力[[#This Row],[供用開始年度]])</f>
        <v/>
      </c>
      <c r="U69" s="7" t="str" cm="1">
        <f t="array" ref="U69">_xlfn.IFS(_入力[[#This Row],[グループ番号]]="","",_入力[[#This Row],[過去の機能診断年度(2)]]="",0,TRUE,_入力[[#This Row],[過去の機能診断年度(2)]]-_入力[[#This Row],[供用開始年度]])</f>
        <v/>
      </c>
      <c r="V69" s="7" t="str" cm="1">
        <f t="array" ref="V69">_xlfn.IFS(_入力[[#This Row],[グループ番号]]="","",_入力[[#This Row],[過去の機能診断年度(3)]]="",0,TRUE,_入力[[#This Row],[過去の機能診断年度(3)]]-_入力[[#This Row],[供用開始年度]])</f>
        <v/>
      </c>
      <c r="W69" s="7" t="str" cm="1">
        <f t="array" ref="W69">_xlfn.IFS(_入力[[#This Row],[グループ番号]]="","",_入力[[#This Row],[過去の機能診断年度(4)]]="",0,TRUE,_入力[[#This Row],[過去の機能診断年度(4)]]-_入力[[#This Row],[供用開始年度]])</f>
        <v/>
      </c>
      <c r="X69" s="7" t="str" cm="1">
        <f t="array" ref="X69">_xlfn.IFS(_入力[[#This Row],[グループ番号]]="","",_入力[[#This Row],[過去の機能診断年度(5)]]="",0,TRUE,_入力[[#This Row],[過去の機能診断年度(5)]]-_入力[[#This Row],[供用開始年度]])</f>
        <v/>
      </c>
      <c r="Y69" s="13" t="str" cm="1">
        <f t="array" aca="1" ref="Y69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69" s="13" t="str" cm="1">
        <f t="array" aca="1" ref="Z69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69" s="13" t="str" cm="1">
        <f t="array" aca="1" ref="AA69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70" spans="1:27">
      <c r="A70" s="11">
        <f>ROW()-ROW(_入力[[#Headers],[通し番号]])</f>
        <v>69</v>
      </c>
      <c r="B70" s="3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3"/>
      <c r="P70" s="2" t="str" cm="1">
        <f t="array" ref="P70">_xlfn.IFS(_入力[[#This Row],[グループ番号]]&lt;&gt;"",-0.001684,TRUE,"")</f>
        <v/>
      </c>
      <c r="Q70" s="12" t="str" cm="1">
        <f t="array" aca="1" ref="Q70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70" s="12" t="str" cm="1">
        <f t="array" aca="1" ref="R70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70" s="7" t="str" cm="1">
        <f t="array" aca="1" ref="S70" ca="1">_xlfn.IFS(_入力[[#This Row],[グループ番号]]="","",_入力[[#This Row],[供用開始年度]]="",0,TRUE,OFFSET(_共通[[#Headers],[直近の機能診断年度]],1,0)-_入力[[#This Row],[供用開始年度]])</f>
        <v/>
      </c>
      <c r="T70" s="7" t="str" cm="1">
        <f t="array" ref="T70">_xlfn.IFS(_入力[[#This Row],[グループ番号]]="","",_入力[[#This Row],[過去の機能診断年度(1)]]="",0,TRUE,_入力[[#This Row],[過去の機能診断年度(1)]]-_入力[[#This Row],[供用開始年度]])</f>
        <v/>
      </c>
      <c r="U70" s="7" t="str" cm="1">
        <f t="array" ref="U70">_xlfn.IFS(_入力[[#This Row],[グループ番号]]="","",_入力[[#This Row],[過去の機能診断年度(2)]]="",0,TRUE,_入力[[#This Row],[過去の機能診断年度(2)]]-_入力[[#This Row],[供用開始年度]])</f>
        <v/>
      </c>
      <c r="V70" s="7" t="str" cm="1">
        <f t="array" ref="V70">_xlfn.IFS(_入力[[#This Row],[グループ番号]]="","",_入力[[#This Row],[過去の機能診断年度(3)]]="",0,TRUE,_入力[[#This Row],[過去の機能診断年度(3)]]-_入力[[#This Row],[供用開始年度]])</f>
        <v/>
      </c>
      <c r="W70" s="7" t="str" cm="1">
        <f t="array" ref="W70">_xlfn.IFS(_入力[[#This Row],[グループ番号]]="","",_入力[[#This Row],[過去の機能診断年度(4)]]="",0,TRUE,_入力[[#This Row],[過去の機能診断年度(4)]]-_入力[[#This Row],[供用開始年度]])</f>
        <v/>
      </c>
      <c r="X70" s="7" t="str" cm="1">
        <f t="array" ref="X70">_xlfn.IFS(_入力[[#This Row],[グループ番号]]="","",_入力[[#This Row],[過去の機能診断年度(5)]]="",0,TRUE,_入力[[#This Row],[過去の機能診断年度(5)]]-_入力[[#This Row],[供用開始年度]])</f>
        <v/>
      </c>
      <c r="Y70" s="13" t="str" cm="1">
        <f t="array" aca="1" ref="Y70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70" s="13" t="str" cm="1">
        <f t="array" aca="1" ref="Z70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70" s="13" t="str" cm="1">
        <f t="array" aca="1" ref="AA70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71" spans="1:27">
      <c r="A71" s="11">
        <f>ROW()-ROW(_入力[[#Headers],[通し番号]])</f>
        <v>70</v>
      </c>
      <c r="B71" s="3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3"/>
      <c r="P71" s="2" t="str" cm="1">
        <f t="array" ref="P71">_xlfn.IFS(_入力[[#This Row],[グループ番号]]&lt;&gt;"",-0.001684,TRUE,"")</f>
        <v/>
      </c>
      <c r="Q71" s="12" t="str" cm="1">
        <f t="array" aca="1" ref="Q71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71" s="12" t="str" cm="1">
        <f t="array" aca="1" ref="R71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71" s="7" t="str" cm="1">
        <f t="array" aca="1" ref="S71" ca="1">_xlfn.IFS(_入力[[#This Row],[グループ番号]]="","",_入力[[#This Row],[供用開始年度]]="",0,TRUE,OFFSET(_共通[[#Headers],[直近の機能診断年度]],1,0)-_入力[[#This Row],[供用開始年度]])</f>
        <v/>
      </c>
      <c r="T71" s="7" t="str" cm="1">
        <f t="array" ref="T71">_xlfn.IFS(_入力[[#This Row],[グループ番号]]="","",_入力[[#This Row],[過去の機能診断年度(1)]]="",0,TRUE,_入力[[#This Row],[過去の機能診断年度(1)]]-_入力[[#This Row],[供用開始年度]])</f>
        <v/>
      </c>
      <c r="U71" s="7" t="str" cm="1">
        <f t="array" ref="U71">_xlfn.IFS(_入力[[#This Row],[グループ番号]]="","",_入力[[#This Row],[過去の機能診断年度(2)]]="",0,TRUE,_入力[[#This Row],[過去の機能診断年度(2)]]-_入力[[#This Row],[供用開始年度]])</f>
        <v/>
      </c>
      <c r="V71" s="7" t="str" cm="1">
        <f t="array" ref="V71">_xlfn.IFS(_入力[[#This Row],[グループ番号]]="","",_入力[[#This Row],[過去の機能診断年度(3)]]="",0,TRUE,_入力[[#This Row],[過去の機能診断年度(3)]]-_入力[[#This Row],[供用開始年度]])</f>
        <v/>
      </c>
      <c r="W71" s="7" t="str" cm="1">
        <f t="array" ref="W71">_xlfn.IFS(_入力[[#This Row],[グループ番号]]="","",_入力[[#This Row],[過去の機能診断年度(4)]]="",0,TRUE,_入力[[#This Row],[過去の機能診断年度(4)]]-_入力[[#This Row],[供用開始年度]])</f>
        <v/>
      </c>
      <c r="X71" s="7" t="str" cm="1">
        <f t="array" ref="X71">_xlfn.IFS(_入力[[#This Row],[グループ番号]]="","",_入力[[#This Row],[過去の機能診断年度(5)]]="",0,TRUE,_入力[[#This Row],[過去の機能診断年度(5)]]-_入力[[#This Row],[供用開始年度]])</f>
        <v/>
      </c>
      <c r="Y71" s="13" t="str" cm="1">
        <f t="array" aca="1" ref="Y71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71" s="13" t="str" cm="1">
        <f t="array" aca="1" ref="Z71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71" s="13" t="str" cm="1">
        <f t="array" aca="1" ref="AA71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72" spans="1:27">
      <c r="A72" s="11">
        <f>ROW()-ROW(_入力[[#Headers],[通し番号]])</f>
        <v>71</v>
      </c>
      <c r="B72" s="3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3"/>
      <c r="P72" s="2" t="str" cm="1">
        <f t="array" ref="P72">_xlfn.IFS(_入力[[#This Row],[グループ番号]]&lt;&gt;"",-0.001684,TRUE,"")</f>
        <v/>
      </c>
      <c r="Q72" s="12" t="str" cm="1">
        <f t="array" aca="1" ref="Q72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72" s="12" t="str" cm="1">
        <f t="array" aca="1" ref="R72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72" s="7" t="str" cm="1">
        <f t="array" aca="1" ref="S72" ca="1">_xlfn.IFS(_入力[[#This Row],[グループ番号]]="","",_入力[[#This Row],[供用開始年度]]="",0,TRUE,OFFSET(_共通[[#Headers],[直近の機能診断年度]],1,0)-_入力[[#This Row],[供用開始年度]])</f>
        <v/>
      </c>
      <c r="T72" s="7" t="str" cm="1">
        <f t="array" ref="T72">_xlfn.IFS(_入力[[#This Row],[グループ番号]]="","",_入力[[#This Row],[過去の機能診断年度(1)]]="",0,TRUE,_入力[[#This Row],[過去の機能診断年度(1)]]-_入力[[#This Row],[供用開始年度]])</f>
        <v/>
      </c>
      <c r="U72" s="7" t="str" cm="1">
        <f t="array" ref="U72">_xlfn.IFS(_入力[[#This Row],[グループ番号]]="","",_入力[[#This Row],[過去の機能診断年度(2)]]="",0,TRUE,_入力[[#This Row],[過去の機能診断年度(2)]]-_入力[[#This Row],[供用開始年度]])</f>
        <v/>
      </c>
      <c r="V72" s="7" t="str" cm="1">
        <f t="array" ref="V72">_xlfn.IFS(_入力[[#This Row],[グループ番号]]="","",_入力[[#This Row],[過去の機能診断年度(3)]]="",0,TRUE,_入力[[#This Row],[過去の機能診断年度(3)]]-_入力[[#This Row],[供用開始年度]])</f>
        <v/>
      </c>
      <c r="W72" s="7" t="str" cm="1">
        <f t="array" ref="W72">_xlfn.IFS(_入力[[#This Row],[グループ番号]]="","",_入力[[#This Row],[過去の機能診断年度(4)]]="",0,TRUE,_入力[[#This Row],[過去の機能診断年度(4)]]-_入力[[#This Row],[供用開始年度]])</f>
        <v/>
      </c>
      <c r="X72" s="7" t="str" cm="1">
        <f t="array" ref="X72">_xlfn.IFS(_入力[[#This Row],[グループ番号]]="","",_入力[[#This Row],[過去の機能診断年度(5)]]="",0,TRUE,_入力[[#This Row],[過去の機能診断年度(5)]]-_入力[[#This Row],[供用開始年度]])</f>
        <v/>
      </c>
      <c r="Y72" s="13" t="str" cm="1">
        <f t="array" aca="1" ref="Y72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72" s="13" t="str" cm="1">
        <f t="array" aca="1" ref="Z72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72" s="13" t="str" cm="1">
        <f t="array" aca="1" ref="AA72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73" spans="1:27">
      <c r="A73" s="11">
        <f>ROW()-ROW(_入力[[#Headers],[通し番号]])</f>
        <v>72</v>
      </c>
      <c r="B73" s="3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3"/>
      <c r="P73" s="2" t="str" cm="1">
        <f t="array" ref="P73">_xlfn.IFS(_入力[[#This Row],[グループ番号]]&lt;&gt;"",-0.001684,TRUE,"")</f>
        <v/>
      </c>
      <c r="Q73" s="12" t="str" cm="1">
        <f t="array" aca="1" ref="Q73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73" s="12" t="str" cm="1">
        <f t="array" aca="1" ref="R73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73" s="7" t="str" cm="1">
        <f t="array" aca="1" ref="S73" ca="1">_xlfn.IFS(_入力[[#This Row],[グループ番号]]="","",_入力[[#This Row],[供用開始年度]]="",0,TRUE,OFFSET(_共通[[#Headers],[直近の機能診断年度]],1,0)-_入力[[#This Row],[供用開始年度]])</f>
        <v/>
      </c>
      <c r="T73" s="7" t="str" cm="1">
        <f t="array" ref="T73">_xlfn.IFS(_入力[[#This Row],[グループ番号]]="","",_入力[[#This Row],[過去の機能診断年度(1)]]="",0,TRUE,_入力[[#This Row],[過去の機能診断年度(1)]]-_入力[[#This Row],[供用開始年度]])</f>
        <v/>
      </c>
      <c r="U73" s="7" t="str" cm="1">
        <f t="array" ref="U73">_xlfn.IFS(_入力[[#This Row],[グループ番号]]="","",_入力[[#This Row],[過去の機能診断年度(2)]]="",0,TRUE,_入力[[#This Row],[過去の機能診断年度(2)]]-_入力[[#This Row],[供用開始年度]])</f>
        <v/>
      </c>
      <c r="V73" s="7" t="str" cm="1">
        <f t="array" ref="V73">_xlfn.IFS(_入力[[#This Row],[グループ番号]]="","",_入力[[#This Row],[過去の機能診断年度(3)]]="",0,TRUE,_入力[[#This Row],[過去の機能診断年度(3)]]-_入力[[#This Row],[供用開始年度]])</f>
        <v/>
      </c>
      <c r="W73" s="7" t="str" cm="1">
        <f t="array" ref="W73">_xlfn.IFS(_入力[[#This Row],[グループ番号]]="","",_入力[[#This Row],[過去の機能診断年度(4)]]="",0,TRUE,_入力[[#This Row],[過去の機能診断年度(4)]]-_入力[[#This Row],[供用開始年度]])</f>
        <v/>
      </c>
      <c r="X73" s="7" t="str" cm="1">
        <f t="array" ref="X73">_xlfn.IFS(_入力[[#This Row],[グループ番号]]="","",_入力[[#This Row],[過去の機能診断年度(5)]]="",0,TRUE,_入力[[#This Row],[過去の機能診断年度(5)]]-_入力[[#This Row],[供用開始年度]])</f>
        <v/>
      </c>
      <c r="Y73" s="13" t="str" cm="1">
        <f t="array" aca="1" ref="Y73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73" s="13" t="str" cm="1">
        <f t="array" aca="1" ref="Z73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73" s="13" t="str" cm="1">
        <f t="array" aca="1" ref="AA73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74" spans="1:27">
      <c r="A74" s="11">
        <f>ROW()-ROW(_入力[[#Headers],[通し番号]])</f>
        <v>73</v>
      </c>
      <c r="B74" s="3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3"/>
      <c r="P74" s="2" t="str" cm="1">
        <f t="array" ref="P74">_xlfn.IFS(_入力[[#This Row],[グループ番号]]&lt;&gt;"",-0.001684,TRUE,"")</f>
        <v/>
      </c>
      <c r="Q74" s="12" t="str" cm="1">
        <f t="array" aca="1" ref="Q74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74" s="12" t="str" cm="1">
        <f t="array" aca="1" ref="R74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74" s="7" t="str" cm="1">
        <f t="array" aca="1" ref="S74" ca="1">_xlfn.IFS(_入力[[#This Row],[グループ番号]]="","",_入力[[#This Row],[供用開始年度]]="",0,TRUE,OFFSET(_共通[[#Headers],[直近の機能診断年度]],1,0)-_入力[[#This Row],[供用開始年度]])</f>
        <v/>
      </c>
      <c r="T74" s="7" t="str" cm="1">
        <f t="array" ref="T74">_xlfn.IFS(_入力[[#This Row],[グループ番号]]="","",_入力[[#This Row],[過去の機能診断年度(1)]]="",0,TRUE,_入力[[#This Row],[過去の機能診断年度(1)]]-_入力[[#This Row],[供用開始年度]])</f>
        <v/>
      </c>
      <c r="U74" s="7" t="str" cm="1">
        <f t="array" ref="U74">_xlfn.IFS(_入力[[#This Row],[グループ番号]]="","",_入力[[#This Row],[過去の機能診断年度(2)]]="",0,TRUE,_入力[[#This Row],[過去の機能診断年度(2)]]-_入力[[#This Row],[供用開始年度]])</f>
        <v/>
      </c>
      <c r="V74" s="7" t="str" cm="1">
        <f t="array" ref="V74">_xlfn.IFS(_入力[[#This Row],[グループ番号]]="","",_入力[[#This Row],[過去の機能診断年度(3)]]="",0,TRUE,_入力[[#This Row],[過去の機能診断年度(3)]]-_入力[[#This Row],[供用開始年度]])</f>
        <v/>
      </c>
      <c r="W74" s="7" t="str" cm="1">
        <f t="array" ref="W74">_xlfn.IFS(_入力[[#This Row],[グループ番号]]="","",_入力[[#This Row],[過去の機能診断年度(4)]]="",0,TRUE,_入力[[#This Row],[過去の機能診断年度(4)]]-_入力[[#This Row],[供用開始年度]])</f>
        <v/>
      </c>
      <c r="X74" s="7" t="str" cm="1">
        <f t="array" ref="X74">_xlfn.IFS(_入力[[#This Row],[グループ番号]]="","",_入力[[#This Row],[過去の機能診断年度(5)]]="",0,TRUE,_入力[[#This Row],[過去の機能診断年度(5)]]-_入力[[#This Row],[供用開始年度]])</f>
        <v/>
      </c>
      <c r="Y74" s="13" t="str" cm="1">
        <f t="array" aca="1" ref="Y74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74" s="13" t="str" cm="1">
        <f t="array" aca="1" ref="Z74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74" s="13" t="str" cm="1">
        <f t="array" aca="1" ref="AA74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75" spans="1:27">
      <c r="A75" s="11">
        <f>ROW()-ROW(_入力[[#Headers],[通し番号]])</f>
        <v>74</v>
      </c>
      <c r="B75" s="3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3"/>
      <c r="P75" s="2" t="str" cm="1">
        <f t="array" ref="P75">_xlfn.IFS(_入力[[#This Row],[グループ番号]]&lt;&gt;"",-0.001684,TRUE,"")</f>
        <v/>
      </c>
      <c r="Q75" s="12" t="str" cm="1">
        <f t="array" aca="1" ref="Q75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75" s="12" t="str" cm="1">
        <f t="array" aca="1" ref="R75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75" s="7" t="str" cm="1">
        <f t="array" aca="1" ref="S75" ca="1">_xlfn.IFS(_入力[[#This Row],[グループ番号]]="","",_入力[[#This Row],[供用開始年度]]="",0,TRUE,OFFSET(_共通[[#Headers],[直近の機能診断年度]],1,0)-_入力[[#This Row],[供用開始年度]])</f>
        <v/>
      </c>
      <c r="T75" s="7" t="str" cm="1">
        <f t="array" ref="T75">_xlfn.IFS(_入力[[#This Row],[グループ番号]]="","",_入力[[#This Row],[過去の機能診断年度(1)]]="",0,TRUE,_入力[[#This Row],[過去の機能診断年度(1)]]-_入力[[#This Row],[供用開始年度]])</f>
        <v/>
      </c>
      <c r="U75" s="7" t="str" cm="1">
        <f t="array" ref="U75">_xlfn.IFS(_入力[[#This Row],[グループ番号]]="","",_入力[[#This Row],[過去の機能診断年度(2)]]="",0,TRUE,_入力[[#This Row],[過去の機能診断年度(2)]]-_入力[[#This Row],[供用開始年度]])</f>
        <v/>
      </c>
      <c r="V75" s="7" t="str" cm="1">
        <f t="array" ref="V75">_xlfn.IFS(_入力[[#This Row],[グループ番号]]="","",_入力[[#This Row],[過去の機能診断年度(3)]]="",0,TRUE,_入力[[#This Row],[過去の機能診断年度(3)]]-_入力[[#This Row],[供用開始年度]])</f>
        <v/>
      </c>
      <c r="W75" s="7" t="str" cm="1">
        <f t="array" ref="W75">_xlfn.IFS(_入力[[#This Row],[グループ番号]]="","",_入力[[#This Row],[過去の機能診断年度(4)]]="",0,TRUE,_入力[[#This Row],[過去の機能診断年度(4)]]-_入力[[#This Row],[供用開始年度]])</f>
        <v/>
      </c>
      <c r="X75" s="7" t="str" cm="1">
        <f t="array" ref="X75">_xlfn.IFS(_入力[[#This Row],[グループ番号]]="","",_入力[[#This Row],[過去の機能診断年度(5)]]="",0,TRUE,_入力[[#This Row],[過去の機能診断年度(5)]]-_入力[[#This Row],[供用開始年度]])</f>
        <v/>
      </c>
      <c r="Y75" s="13" t="str" cm="1">
        <f t="array" aca="1" ref="Y75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75" s="13" t="str" cm="1">
        <f t="array" aca="1" ref="Z75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75" s="13" t="str" cm="1">
        <f t="array" aca="1" ref="AA75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76" spans="1:27">
      <c r="A76" s="11">
        <f>ROW()-ROW(_入力[[#Headers],[通し番号]])</f>
        <v>75</v>
      </c>
      <c r="B76" s="3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3"/>
      <c r="P76" s="2" t="str" cm="1">
        <f t="array" ref="P76">_xlfn.IFS(_入力[[#This Row],[グループ番号]]&lt;&gt;"",-0.001684,TRUE,"")</f>
        <v/>
      </c>
      <c r="Q76" s="12" t="str" cm="1">
        <f t="array" aca="1" ref="Q76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76" s="12" t="str" cm="1">
        <f t="array" aca="1" ref="R76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76" s="7" t="str" cm="1">
        <f t="array" aca="1" ref="S76" ca="1">_xlfn.IFS(_入力[[#This Row],[グループ番号]]="","",_入力[[#This Row],[供用開始年度]]="",0,TRUE,OFFSET(_共通[[#Headers],[直近の機能診断年度]],1,0)-_入力[[#This Row],[供用開始年度]])</f>
        <v/>
      </c>
      <c r="T76" s="7" t="str" cm="1">
        <f t="array" ref="T76">_xlfn.IFS(_入力[[#This Row],[グループ番号]]="","",_入力[[#This Row],[過去の機能診断年度(1)]]="",0,TRUE,_入力[[#This Row],[過去の機能診断年度(1)]]-_入力[[#This Row],[供用開始年度]])</f>
        <v/>
      </c>
      <c r="U76" s="7" t="str" cm="1">
        <f t="array" ref="U76">_xlfn.IFS(_入力[[#This Row],[グループ番号]]="","",_入力[[#This Row],[過去の機能診断年度(2)]]="",0,TRUE,_入力[[#This Row],[過去の機能診断年度(2)]]-_入力[[#This Row],[供用開始年度]])</f>
        <v/>
      </c>
      <c r="V76" s="7" t="str" cm="1">
        <f t="array" ref="V76">_xlfn.IFS(_入力[[#This Row],[グループ番号]]="","",_入力[[#This Row],[過去の機能診断年度(3)]]="",0,TRUE,_入力[[#This Row],[過去の機能診断年度(3)]]-_入力[[#This Row],[供用開始年度]])</f>
        <v/>
      </c>
      <c r="W76" s="7" t="str" cm="1">
        <f t="array" ref="W76">_xlfn.IFS(_入力[[#This Row],[グループ番号]]="","",_入力[[#This Row],[過去の機能診断年度(4)]]="",0,TRUE,_入力[[#This Row],[過去の機能診断年度(4)]]-_入力[[#This Row],[供用開始年度]])</f>
        <v/>
      </c>
      <c r="X76" s="7" t="str" cm="1">
        <f t="array" ref="X76">_xlfn.IFS(_入力[[#This Row],[グループ番号]]="","",_入力[[#This Row],[過去の機能診断年度(5)]]="",0,TRUE,_入力[[#This Row],[過去の機能診断年度(5)]]-_入力[[#This Row],[供用開始年度]])</f>
        <v/>
      </c>
      <c r="Y76" s="13" t="str" cm="1">
        <f t="array" aca="1" ref="Y76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76" s="13" t="str" cm="1">
        <f t="array" aca="1" ref="Z76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76" s="13" t="str" cm="1">
        <f t="array" aca="1" ref="AA76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77" spans="1:27">
      <c r="A77" s="11">
        <f>ROW()-ROW(_入力[[#Headers],[通し番号]])</f>
        <v>76</v>
      </c>
      <c r="B77" s="3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3"/>
      <c r="P77" s="2" t="str" cm="1">
        <f t="array" ref="P77">_xlfn.IFS(_入力[[#This Row],[グループ番号]]&lt;&gt;"",-0.001684,TRUE,"")</f>
        <v/>
      </c>
      <c r="Q77" s="12" t="str" cm="1">
        <f t="array" aca="1" ref="Q77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77" s="12" t="str" cm="1">
        <f t="array" aca="1" ref="R77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77" s="7" t="str" cm="1">
        <f t="array" aca="1" ref="S77" ca="1">_xlfn.IFS(_入力[[#This Row],[グループ番号]]="","",_入力[[#This Row],[供用開始年度]]="",0,TRUE,OFFSET(_共通[[#Headers],[直近の機能診断年度]],1,0)-_入力[[#This Row],[供用開始年度]])</f>
        <v/>
      </c>
      <c r="T77" s="7" t="str" cm="1">
        <f t="array" ref="T77">_xlfn.IFS(_入力[[#This Row],[グループ番号]]="","",_入力[[#This Row],[過去の機能診断年度(1)]]="",0,TRUE,_入力[[#This Row],[過去の機能診断年度(1)]]-_入力[[#This Row],[供用開始年度]])</f>
        <v/>
      </c>
      <c r="U77" s="7" t="str" cm="1">
        <f t="array" ref="U77">_xlfn.IFS(_入力[[#This Row],[グループ番号]]="","",_入力[[#This Row],[過去の機能診断年度(2)]]="",0,TRUE,_入力[[#This Row],[過去の機能診断年度(2)]]-_入力[[#This Row],[供用開始年度]])</f>
        <v/>
      </c>
      <c r="V77" s="7" t="str" cm="1">
        <f t="array" ref="V77">_xlfn.IFS(_入力[[#This Row],[グループ番号]]="","",_入力[[#This Row],[過去の機能診断年度(3)]]="",0,TRUE,_入力[[#This Row],[過去の機能診断年度(3)]]-_入力[[#This Row],[供用開始年度]])</f>
        <v/>
      </c>
      <c r="W77" s="7" t="str" cm="1">
        <f t="array" ref="W77">_xlfn.IFS(_入力[[#This Row],[グループ番号]]="","",_入力[[#This Row],[過去の機能診断年度(4)]]="",0,TRUE,_入力[[#This Row],[過去の機能診断年度(4)]]-_入力[[#This Row],[供用開始年度]])</f>
        <v/>
      </c>
      <c r="X77" s="7" t="str" cm="1">
        <f t="array" ref="X77">_xlfn.IFS(_入力[[#This Row],[グループ番号]]="","",_入力[[#This Row],[過去の機能診断年度(5)]]="",0,TRUE,_入力[[#This Row],[過去の機能診断年度(5)]]-_入力[[#This Row],[供用開始年度]])</f>
        <v/>
      </c>
      <c r="Y77" s="13" t="str" cm="1">
        <f t="array" aca="1" ref="Y77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77" s="13" t="str" cm="1">
        <f t="array" aca="1" ref="Z77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77" s="13" t="str" cm="1">
        <f t="array" aca="1" ref="AA77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78" spans="1:27">
      <c r="A78" s="11">
        <f>ROW()-ROW(_入力[[#Headers],[通し番号]])</f>
        <v>77</v>
      </c>
      <c r="B78" s="3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3"/>
      <c r="P78" s="2" t="str" cm="1">
        <f t="array" ref="P78">_xlfn.IFS(_入力[[#This Row],[グループ番号]]&lt;&gt;"",-0.001684,TRUE,"")</f>
        <v/>
      </c>
      <c r="Q78" s="12" t="str" cm="1">
        <f t="array" aca="1" ref="Q78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78" s="12" t="str" cm="1">
        <f t="array" aca="1" ref="R78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78" s="7" t="str" cm="1">
        <f t="array" aca="1" ref="S78" ca="1">_xlfn.IFS(_入力[[#This Row],[グループ番号]]="","",_入力[[#This Row],[供用開始年度]]="",0,TRUE,OFFSET(_共通[[#Headers],[直近の機能診断年度]],1,0)-_入力[[#This Row],[供用開始年度]])</f>
        <v/>
      </c>
      <c r="T78" s="7" t="str" cm="1">
        <f t="array" ref="T78">_xlfn.IFS(_入力[[#This Row],[グループ番号]]="","",_入力[[#This Row],[過去の機能診断年度(1)]]="",0,TRUE,_入力[[#This Row],[過去の機能診断年度(1)]]-_入力[[#This Row],[供用開始年度]])</f>
        <v/>
      </c>
      <c r="U78" s="7" t="str" cm="1">
        <f t="array" ref="U78">_xlfn.IFS(_入力[[#This Row],[グループ番号]]="","",_入力[[#This Row],[過去の機能診断年度(2)]]="",0,TRUE,_入力[[#This Row],[過去の機能診断年度(2)]]-_入力[[#This Row],[供用開始年度]])</f>
        <v/>
      </c>
      <c r="V78" s="7" t="str" cm="1">
        <f t="array" ref="V78">_xlfn.IFS(_入力[[#This Row],[グループ番号]]="","",_入力[[#This Row],[過去の機能診断年度(3)]]="",0,TRUE,_入力[[#This Row],[過去の機能診断年度(3)]]-_入力[[#This Row],[供用開始年度]])</f>
        <v/>
      </c>
      <c r="W78" s="7" t="str" cm="1">
        <f t="array" ref="W78">_xlfn.IFS(_入力[[#This Row],[グループ番号]]="","",_入力[[#This Row],[過去の機能診断年度(4)]]="",0,TRUE,_入力[[#This Row],[過去の機能診断年度(4)]]-_入力[[#This Row],[供用開始年度]])</f>
        <v/>
      </c>
      <c r="X78" s="7" t="str" cm="1">
        <f t="array" ref="X78">_xlfn.IFS(_入力[[#This Row],[グループ番号]]="","",_入力[[#This Row],[過去の機能診断年度(5)]]="",0,TRUE,_入力[[#This Row],[過去の機能診断年度(5)]]-_入力[[#This Row],[供用開始年度]])</f>
        <v/>
      </c>
      <c r="Y78" s="13" t="str" cm="1">
        <f t="array" aca="1" ref="Y78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78" s="13" t="str" cm="1">
        <f t="array" aca="1" ref="Z78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78" s="13" t="str" cm="1">
        <f t="array" aca="1" ref="AA78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79" spans="1:27">
      <c r="A79" s="11">
        <f>ROW()-ROW(_入力[[#Headers],[通し番号]])</f>
        <v>78</v>
      </c>
      <c r="B79" s="3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3"/>
      <c r="P79" s="2" t="str" cm="1">
        <f t="array" ref="P79">_xlfn.IFS(_入力[[#This Row],[グループ番号]]&lt;&gt;"",-0.001684,TRUE,"")</f>
        <v/>
      </c>
      <c r="Q79" s="12" t="str" cm="1">
        <f t="array" aca="1" ref="Q79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79" s="12" t="str" cm="1">
        <f t="array" aca="1" ref="R79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79" s="7" t="str" cm="1">
        <f t="array" aca="1" ref="S79" ca="1">_xlfn.IFS(_入力[[#This Row],[グループ番号]]="","",_入力[[#This Row],[供用開始年度]]="",0,TRUE,OFFSET(_共通[[#Headers],[直近の機能診断年度]],1,0)-_入力[[#This Row],[供用開始年度]])</f>
        <v/>
      </c>
      <c r="T79" s="7" t="str" cm="1">
        <f t="array" ref="T79">_xlfn.IFS(_入力[[#This Row],[グループ番号]]="","",_入力[[#This Row],[過去の機能診断年度(1)]]="",0,TRUE,_入力[[#This Row],[過去の機能診断年度(1)]]-_入力[[#This Row],[供用開始年度]])</f>
        <v/>
      </c>
      <c r="U79" s="7" t="str" cm="1">
        <f t="array" ref="U79">_xlfn.IFS(_入力[[#This Row],[グループ番号]]="","",_入力[[#This Row],[過去の機能診断年度(2)]]="",0,TRUE,_入力[[#This Row],[過去の機能診断年度(2)]]-_入力[[#This Row],[供用開始年度]])</f>
        <v/>
      </c>
      <c r="V79" s="7" t="str" cm="1">
        <f t="array" ref="V79">_xlfn.IFS(_入力[[#This Row],[グループ番号]]="","",_入力[[#This Row],[過去の機能診断年度(3)]]="",0,TRUE,_入力[[#This Row],[過去の機能診断年度(3)]]-_入力[[#This Row],[供用開始年度]])</f>
        <v/>
      </c>
      <c r="W79" s="7" t="str" cm="1">
        <f t="array" ref="W79">_xlfn.IFS(_入力[[#This Row],[グループ番号]]="","",_入力[[#This Row],[過去の機能診断年度(4)]]="",0,TRUE,_入力[[#This Row],[過去の機能診断年度(4)]]-_入力[[#This Row],[供用開始年度]])</f>
        <v/>
      </c>
      <c r="X79" s="7" t="str" cm="1">
        <f t="array" ref="X79">_xlfn.IFS(_入力[[#This Row],[グループ番号]]="","",_入力[[#This Row],[過去の機能診断年度(5)]]="",0,TRUE,_入力[[#This Row],[過去の機能診断年度(5)]]-_入力[[#This Row],[供用開始年度]])</f>
        <v/>
      </c>
      <c r="Y79" s="13" t="str" cm="1">
        <f t="array" aca="1" ref="Y79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79" s="13" t="str" cm="1">
        <f t="array" aca="1" ref="Z79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79" s="13" t="str" cm="1">
        <f t="array" aca="1" ref="AA79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80" spans="1:27">
      <c r="A80" s="11">
        <f>ROW()-ROW(_入力[[#Headers],[通し番号]])</f>
        <v>79</v>
      </c>
      <c r="B80" s="3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3"/>
      <c r="P80" s="2" t="str" cm="1">
        <f t="array" ref="P80">_xlfn.IFS(_入力[[#This Row],[グループ番号]]&lt;&gt;"",-0.001684,TRUE,"")</f>
        <v/>
      </c>
      <c r="Q80" s="12" t="str" cm="1">
        <f t="array" aca="1" ref="Q80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80" s="12" t="str" cm="1">
        <f t="array" aca="1" ref="R80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80" s="7" t="str" cm="1">
        <f t="array" aca="1" ref="S80" ca="1">_xlfn.IFS(_入力[[#This Row],[グループ番号]]="","",_入力[[#This Row],[供用開始年度]]="",0,TRUE,OFFSET(_共通[[#Headers],[直近の機能診断年度]],1,0)-_入力[[#This Row],[供用開始年度]])</f>
        <v/>
      </c>
      <c r="T80" s="7" t="str" cm="1">
        <f t="array" ref="T80">_xlfn.IFS(_入力[[#This Row],[グループ番号]]="","",_入力[[#This Row],[過去の機能診断年度(1)]]="",0,TRUE,_入力[[#This Row],[過去の機能診断年度(1)]]-_入力[[#This Row],[供用開始年度]])</f>
        <v/>
      </c>
      <c r="U80" s="7" t="str" cm="1">
        <f t="array" ref="U80">_xlfn.IFS(_入力[[#This Row],[グループ番号]]="","",_入力[[#This Row],[過去の機能診断年度(2)]]="",0,TRUE,_入力[[#This Row],[過去の機能診断年度(2)]]-_入力[[#This Row],[供用開始年度]])</f>
        <v/>
      </c>
      <c r="V80" s="7" t="str" cm="1">
        <f t="array" ref="V80">_xlfn.IFS(_入力[[#This Row],[グループ番号]]="","",_入力[[#This Row],[過去の機能診断年度(3)]]="",0,TRUE,_入力[[#This Row],[過去の機能診断年度(3)]]-_入力[[#This Row],[供用開始年度]])</f>
        <v/>
      </c>
      <c r="W80" s="7" t="str" cm="1">
        <f t="array" ref="W80">_xlfn.IFS(_入力[[#This Row],[グループ番号]]="","",_入力[[#This Row],[過去の機能診断年度(4)]]="",0,TRUE,_入力[[#This Row],[過去の機能診断年度(4)]]-_入力[[#This Row],[供用開始年度]])</f>
        <v/>
      </c>
      <c r="X80" s="7" t="str" cm="1">
        <f t="array" ref="X80">_xlfn.IFS(_入力[[#This Row],[グループ番号]]="","",_入力[[#This Row],[過去の機能診断年度(5)]]="",0,TRUE,_入力[[#This Row],[過去の機能診断年度(5)]]-_入力[[#This Row],[供用開始年度]])</f>
        <v/>
      </c>
      <c r="Y80" s="13" t="str" cm="1">
        <f t="array" aca="1" ref="Y80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80" s="13" t="str" cm="1">
        <f t="array" aca="1" ref="Z80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80" s="13" t="str" cm="1">
        <f t="array" aca="1" ref="AA80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81" spans="1:27">
      <c r="A81" s="11">
        <f>ROW()-ROW(_入力[[#Headers],[通し番号]])</f>
        <v>80</v>
      </c>
      <c r="B81" s="3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3"/>
      <c r="P81" s="2" t="str" cm="1">
        <f t="array" ref="P81">_xlfn.IFS(_入力[[#This Row],[グループ番号]]&lt;&gt;"",-0.001684,TRUE,"")</f>
        <v/>
      </c>
      <c r="Q81" s="12" t="str" cm="1">
        <f t="array" aca="1" ref="Q81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81" s="12" t="str" cm="1">
        <f t="array" aca="1" ref="R81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81" s="7" t="str" cm="1">
        <f t="array" aca="1" ref="S81" ca="1">_xlfn.IFS(_入力[[#This Row],[グループ番号]]="","",_入力[[#This Row],[供用開始年度]]="",0,TRUE,OFFSET(_共通[[#Headers],[直近の機能診断年度]],1,0)-_入力[[#This Row],[供用開始年度]])</f>
        <v/>
      </c>
      <c r="T81" s="7" t="str" cm="1">
        <f t="array" ref="T81">_xlfn.IFS(_入力[[#This Row],[グループ番号]]="","",_入力[[#This Row],[過去の機能診断年度(1)]]="",0,TRUE,_入力[[#This Row],[過去の機能診断年度(1)]]-_入力[[#This Row],[供用開始年度]])</f>
        <v/>
      </c>
      <c r="U81" s="7" t="str" cm="1">
        <f t="array" ref="U81">_xlfn.IFS(_入力[[#This Row],[グループ番号]]="","",_入力[[#This Row],[過去の機能診断年度(2)]]="",0,TRUE,_入力[[#This Row],[過去の機能診断年度(2)]]-_入力[[#This Row],[供用開始年度]])</f>
        <v/>
      </c>
      <c r="V81" s="7" t="str" cm="1">
        <f t="array" ref="V81">_xlfn.IFS(_入力[[#This Row],[グループ番号]]="","",_入力[[#This Row],[過去の機能診断年度(3)]]="",0,TRUE,_入力[[#This Row],[過去の機能診断年度(3)]]-_入力[[#This Row],[供用開始年度]])</f>
        <v/>
      </c>
      <c r="W81" s="7" t="str" cm="1">
        <f t="array" ref="W81">_xlfn.IFS(_入力[[#This Row],[グループ番号]]="","",_入力[[#This Row],[過去の機能診断年度(4)]]="",0,TRUE,_入力[[#This Row],[過去の機能診断年度(4)]]-_入力[[#This Row],[供用開始年度]])</f>
        <v/>
      </c>
      <c r="X81" s="7" t="str" cm="1">
        <f t="array" ref="X81">_xlfn.IFS(_入力[[#This Row],[グループ番号]]="","",_入力[[#This Row],[過去の機能診断年度(5)]]="",0,TRUE,_入力[[#This Row],[過去の機能診断年度(5)]]-_入力[[#This Row],[供用開始年度]])</f>
        <v/>
      </c>
      <c r="Y81" s="13" t="str" cm="1">
        <f t="array" aca="1" ref="Y81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81" s="13" t="str" cm="1">
        <f t="array" aca="1" ref="Z81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81" s="13" t="str" cm="1">
        <f t="array" aca="1" ref="AA81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82" spans="1:27">
      <c r="A82" s="11">
        <f>ROW()-ROW(_入力[[#Headers],[通し番号]])</f>
        <v>81</v>
      </c>
      <c r="B82" s="3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3"/>
      <c r="P82" s="2" t="str" cm="1">
        <f t="array" ref="P82">_xlfn.IFS(_入力[[#This Row],[グループ番号]]&lt;&gt;"",-0.001684,TRUE,"")</f>
        <v/>
      </c>
      <c r="Q82" s="12" t="str" cm="1">
        <f t="array" aca="1" ref="Q82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82" s="12" t="str" cm="1">
        <f t="array" aca="1" ref="R82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82" s="7" t="str" cm="1">
        <f t="array" aca="1" ref="S82" ca="1">_xlfn.IFS(_入力[[#This Row],[グループ番号]]="","",_入力[[#This Row],[供用開始年度]]="",0,TRUE,OFFSET(_共通[[#Headers],[直近の機能診断年度]],1,0)-_入力[[#This Row],[供用開始年度]])</f>
        <v/>
      </c>
      <c r="T82" s="7" t="str" cm="1">
        <f t="array" ref="T82">_xlfn.IFS(_入力[[#This Row],[グループ番号]]="","",_入力[[#This Row],[過去の機能診断年度(1)]]="",0,TRUE,_入力[[#This Row],[過去の機能診断年度(1)]]-_入力[[#This Row],[供用開始年度]])</f>
        <v/>
      </c>
      <c r="U82" s="7" t="str" cm="1">
        <f t="array" ref="U82">_xlfn.IFS(_入力[[#This Row],[グループ番号]]="","",_入力[[#This Row],[過去の機能診断年度(2)]]="",0,TRUE,_入力[[#This Row],[過去の機能診断年度(2)]]-_入力[[#This Row],[供用開始年度]])</f>
        <v/>
      </c>
      <c r="V82" s="7" t="str" cm="1">
        <f t="array" ref="V82">_xlfn.IFS(_入力[[#This Row],[グループ番号]]="","",_入力[[#This Row],[過去の機能診断年度(3)]]="",0,TRUE,_入力[[#This Row],[過去の機能診断年度(3)]]-_入力[[#This Row],[供用開始年度]])</f>
        <v/>
      </c>
      <c r="W82" s="7" t="str" cm="1">
        <f t="array" ref="W82">_xlfn.IFS(_入力[[#This Row],[グループ番号]]="","",_入力[[#This Row],[過去の機能診断年度(4)]]="",0,TRUE,_入力[[#This Row],[過去の機能診断年度(4)]]-_入力[[#This Row],[供用開始年度]])</f>
        <v/>
      </c>
      <c r="X82" s="7" t="str" cm="1">
        <f t="array" ref="X82">_xlfn.IFS(_入力[[#This Row],[グループ番号]]="","",_入力[[#This Row],[過去の機能診断年度(5)]]="",0,TRUE,_入力[[#This Row],[過去の機能診断年度(5)]]-_入力[[#This Row],[供用開始年度]])</f>
        <v/>
      </c>
      <c r="Y82" s="13" t="str" cm="1">
        <f t="array" aca="1" ref="Y82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82" s="13" t="str" cm="1">
        <f t="array" aca="1" ref="Z82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82" s="13" t="str" cm="1">
        <f t="array" aca="1" ref="AA82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83" spans="1:27">
      <c r="A83" s="11">
        <f>ROW()-ROW(_入力[[#Headers],[通し番号]])</f>
        <v>82</v>
      </c>
      <c r="B83" s="3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3"/>
      <c r="P83" s="2" t="str" cm="1">
        <f t="array" ref="P83">_xlfn.IFS(_入力[[#This Row],[グループ番号]]&lt;&gt;"",-0.001684,TRUE,"")</f>
        <v/>
      </c>
      <c r="Q83" s="12" t="str" cm="1">
        <f t="array" aca="1" ref="Q83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83" s="12" t="str" cm="1">
        <f t="array" aca="1" ref="R83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83" s="7" t="str" cm="1">
        <f t="array" aca="1" ref="S83" ca="1">_xlfn.IFS(_入力[[#This Row],[グループ番号]]="","",_入力[[#This Row],[供用開始年度]]="",0,TRUE,OFFSET(_共通[[#Headers],[直近の機能診断年度]],1,0)-_入力[[#This Row],[供用開始年度]])</f>
        <v/>
      </c>
      <c r="T83" s="7" t="str" cm="1">
        <f t="array" ref="T83">_xlfn.IFS(_入力[[#This Row],[グループ番号]]="","",_入力[[#This Row],[過去の機能診断年度(1)]]="",0,TRUE,_入力[[#This Row],[過去の機能診断年度(1)]]-_入力[[#This Row],[供用開始年度]])</f>
        <v/>
      </c>
      <c r="U83" s="7" t="str" cm="1">
        <f t="array" ref="U83">_xlfn.IFS(_入力[[#This Row],[グループ番号]]="","",_入力[[#This Row],[過去の機能診断年度(2)]]="",0,TRUE,_入力[[#This Row],[過去の機能診断年度(2)]]-_入力[[#This Row],[供用開始年度]])</f>
        <v/>
      </c>
      <c r="V83" s="7" t="str" cm="1">
        <f t="array" ref="V83">_xlfn.IFS(_入力[[#This Row],[グループ番号]]="","",_入力[[#This Row],[過去の機能診断年度(3)]]="",0,TRUE,_入力[[#This Row],[過去の機能診断年度(3)]]-_入力[[#This Row],[供用開始年度]])</f>
        <v/>
      </c>
      <c r="W83" s="7" t="str" cm="1">
        <f t="array" ref="W83">_xlfn.IFS(_入力[[#This Row],[グループ番号]]="","",_入力[[#This Row],[過去の機能診断年度(4)]]="",0,TRUE,_入力[[#This Row],[過去の機能診断年度(4)]]-_入力[[#This Row],[供用開始年度]])</f>
        <v/>
      </c>
      <c r="X83" s="7" t="str" cm="1">
        <f t="array" ref="X83">_xlfn.IFS(_入力[[#This Row],[グループ番号]]="","",_入力[[#This Row],[過去の機能診断年度(5)]]="",0,TRUE,_入力[[#This Row],[過去の機能診断年度(5)]]-_入力[[#This Row],[供用開始年度]])</f>
        <v/>
      </c>
      <c r="Y83" s="13" t="str" cm="1">
        <f t="array" aca="1" ref="Y83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83" s="13" t="str" cm="1">
        <f t="array" aca="1" ref="Z83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83" s="13" t="str" cm="1">
        <f t="array" aca="1" ref="AA83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84" spans="1:27">
      <c r="A84" s="11">
        <f>ROW()-ROW(_入力[[#Headers],[通し番号]])</f>
        <v>83</v>
      </c>
      <c r="B84" s="3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3"/>
      <c r="P84" s="2" t="str" cm="1">
        <f t="array" ref="P84">_xlfn.IFS(_入力[[#This Row],[グループ番号]]&lt;&gt;"",-0.001684,TRUE,"")</f>
        <v/>
      </c>
      <c r="Q84" s="12" t="str" cm="1">
        <f t="array" aca="1" ref="Q84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84" s="12" t="str" cm="1">
        <f t="array" aca="1" ref="R84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84" s="7" t="str" cm="1">
        <f t="array" aca="1" ref="S84" ca="1">_xlfn.IFS(_入力[[#This Row],[グループ番号]]="","",_入力[[#This Row],[供用開始年度]]="",0,TRUE,OFFSET(_共通[[#Headers],[直近の機能診断年度]],1,0)-_入力[[#This Row],[供用開始年度]])</f>
        <v/>
      </c>
      <c r="T84" s="7" t="str" cm="1">
        <f t="array" ref="T84">_xlfn.IFS(_入力[[#This Row],[グループ番号]]="","",_入力[[#This Row],[過去の機能診断年度(1)]]="",0,TRUE,_入力[[#This Row],[過去の機能診断年度(1)]]-_入力[[#This Row],[供用開始年度]])</f>
        <v/>
      </c>
      <c r="U84" s="7" t="str" cm="1">
        <f t="array" ref="U84">_xlfn.IFS(_入力[[#This Row],[グループ番号]]="","",_入力[[#This Row],[過去の機能診断年度(2)]]="",0,TRUE,_入力[[#This Row],[過去の機能診断年度(2)]]-_入力[[#This Row],[供用開始年度]])</f>
        <v/>
      </c>
      <c r="V84" s="7" t="str" cm="1">
        <f t="array" ref="V84">_xlfn.IFS(_入力[[#This Row],[グループ番号]]="","",_入力[[#This Row],[過去の機能診断年度(3)]]="",0,TRUE,_入力[[#This Row],[過去の機能診断年度(3)]]-_入力[[#This Row],[供用開始年度]])</f>
        <v/>
      </c>
      <c r="W84" s="7" t="str" cm="1">
        <f t="array" ref="W84">_xlfn.IFS(_入力[[#This Row],[グループ番号]]="","",_入力[[#This Row],[過去の機能診断年度(4)]]="",0,TRUE,_入力[[#This Row],[過去の機能診断年度(4)]]-_入力[[#This Row],[供用開始年度]])</f>
        <v/>
      </c>
      <c r="X84" s="7" t="str" cm="1">
        <f t="array" ref="X84">_xlfn.IFS(_入力[[#This Row],[グループ番号]]="","",_入力[[#This Row],[過去の機能診断年度(5)]]="",0,TRUE,_入力[[#This Row],[過去の機能診断年度(5)]]-_入力[[#This Row],[供用開始年度]])</f>
        <v/>
      </c>
      <c r="Y84" s="13" t="str" cm="1">
        <f t="array" aca="1" ref="Y84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84" s="13" t="str" cm="1">
        <f t="array" aca="1" ref="Z84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84" s="13" t="str" cm="1">
        <f t="array" aca="1" ref="AA84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85" spans="1:27">
      <c r="A85" s="11">
        <f>ROW()-ROW(_入力[[#Headers],[通し番号]])</f>
        <v>84</v>
      </c>
      <c r="B85" s="3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3"/>
      <c r="P85" s="2" t="str" cm="1">
        <f t="array" ref="P85">_xlfn.IFS(_入力[[#This Row],[グループ番号]]&lt;&gt;"",-0.001684,TRUE,"")</f>
        <v/>
      </c>
      <c r="Q85" s="12" t="str" cm="1">
        <f t="array" aca="1" ref="Q85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85" s="12" t="str" cm="1">
        <f t="array" aca="1" ref="R85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85" s="7" t="str" cm="1">
        <f t="array" aca="1" ref="S85" ca="1">_xlfn.IFS(_入力[[#This Row],[グループ番号]]="","",_入力[[#This Row],[供用開始年度]]="",0,TRUE,OFFSET(_共通[[#Headers],[直近の機能診断年度]],1,0)-_入力[[#This Row],[供用開始年度]])</f>
        <v/>
      </c>
      <c r="T85" s="7" t="str" cm="1">
        <f t="array" ref="T85">_xlfn.IFS(_入力[[#This Row],[グループ番号]]="","",_入力[[#This Row],[過去の機能診断年度(1)]]="",0,TRUE,_入力[[#This Row],[過去の機能診断年度(1)]]-_入力[[#This Row],[供用開始年度]])</f>
        <v/>
      </c>
      <c r="U85" s="7" t="str" cm="1">
        <f t="array" ref="U85">_xlfn.IFS(_入力[[#This Row],[グループ番号]]="","",_入力[[#This Row],[過去の機能診断年度(2)]]="",0,TRUE,_入力[[#This Row],[過去の機能診断年度(2)]]-_入力[[#This Row],[供用開始年度]])</f>
        <v/>
      </c>
      <c r="V85" s="7" t="str" cm="1">
        <f t="array" ref="V85">_xlfn.IFS(_入力[[#This Row],[グループ番号]]="","",_入力[[#This Row],[過去の機能診断年度(3)]]="",0,TRUE,_入力[[#This Row],[過去の機能診断年度(3)]]-_入力[[#This Row],[供用開始年度]])</f>
        <v/>
      </c>
      <c r="W85" s="7" t="str" cm="1">
        <f t="array" ref="W85">_xlfn.IFS(_入力[[#This Row],[グループ番号]]="","",_入力[[#This Row],[過去の機能診断年度(4)]]="",0,TRUE,_入力[[#This Row],[過去の機能診断年度(4)]]-_入力[[#This Row],[供用開始年度]])</f>
        <v/>
      </c>
      <c r="X85" s="7" t="str" cm="1">
        <f t="array" ref="X85">_xlfn.IFS(_入力[[#This Row],[グループ番号]]="","",_入力[[#This Row],[過去の機能診断年度(5)]]="",0,TRUE,_入力[[#This Row],[過去の機能診断年度(5)]]-_入力[[#This Row],[供用開始年度]])</f>
        <v/>
      </c>
      <c r="Y85" s="13" t="str" cm="1">
        <f t="array" aca="1" ref="Y85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85" s="13" t="str" cm="1">
        <f t="array" aca="1" ref="Z85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85" s="13" t="str" cm="1">
        <f t="array" aca="1" ref="AA85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86" spans="1:27">
      <c r="A86" s="11">
        <f>ROW()-ROW(_入力[[#Headers],[通し番号]])</f>
        <v>85</v>
      </c>
      <c r="B86" s="3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3"/>
      <c r="P86" s="2" t="str" cm="1">
        <f t="array" ref="P86">_xlfn.IFS(_入力[[#This Row],[グループ番号]]&lt;&gt;"",-0.001684,TRUE,"")</f>
        <v/>
      </c>
      <c r="Q86" s="12" t="str" cm="1">
        <f t="array" aca="1" ref="Q86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86" s="12" t="str" cm="1">
        <f t="array" aca="1" ref="R86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86" s="7" t="str" cm="1">
        <f t="array" aca="1" ref="S86" ca="1">_xlfn.IFS(_入力[[#This Row],[グループ番号]]="","",_入力[[#This Row],[供用開始年度]]="",0,TRUE,OFFSET(_共通[[#Headers],[直近の機能診断年度]],1,0)-_入力[[#This Row],[供用開始年度]])</f>
        <v/>
      </c>
      <c r="T86" s="7" t="str" cm="1">
        <f t="array" ref="T86">_xlfn.IFS(_入力[[#This Row],[グループ番号]]="","",_入力[[#This Row],[過去の機能診断年度(1)]]="",0,TRUE,_入力[[#This Row],[過去の機能診断年度(1)]]-_入力[[#This Row],[供用開始年度]])</f>
        <v/>
      </c>
      <c r="U86" s="7" t="str" cm="1">
        <f t="array" ref="U86">_xlfn.IFS(_入力[[#This Row],[グループ番号]]="","",_入力[[#This Row],[過去の機能診断年度(2)]]="",0,TRUE,_入力[[#This Row],[過去の機能診断年度(2)]]-_入力[[#This Row],[供用開始年度]])</f>
        <v/>
      </c>
      <c r="V86" s="7" t="str" cm="1">
        <f t="array" ref="V86">_xlfn.IFS(_入力[[#This Row],[グループ番号]]="","",_入力[[#This Row],[過去の機能診断年度(3)]]="",0,TRUE,_入力[[#This Row],[過去の機能診断年度(3)]]-_入力[[#This Row],[供用開始年度]])</f>
        <v/>
      </c>
      <c r="W86" s="7" t="str" cm="1">
        <f t="array" ref="W86">_xlfn.IFS(_入力[[#This Row],[グループ番号]]="","",_入力[[#This Row],[過去の機能診断年度(4)]]="",0,TRUE,_入力[[#This Row],[過去の機能診断年度(4)]]-_入力[[#This Row],[供用開始年度]])</f>
        <v/>
      </c>
      <c r="X86" s="7" t="str" cm="1">
        <f t="array" ref="X86">_xlfn.IFS(_入力[[#This Row],[グループ番号]]="","",_入力[[#This Row],[過去の機能診断年度(5)]]="",0,TRUE,_入力[[#This Row],[過去の機能診断年度(5)]]-_入力[[#This Row],[供用開始年度]])</f>
        <v/>
      </c>
      <c r="Y86" s="13" t="str" cm="1">
        <f t="array" aca="1" ref="Y86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86" s="13" t="str" cm="1">
        <f t="array" aca="1" ref="Z86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86" s="13" t="str" cm="1">
        <f t="array" aca="1" ref="AA86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87" spans="1:27">
      <c r="A87" s="11">
        <f>ROW()-ROW(_入力[[#Headers],[通し番号]])</f>
        <v>86</v>
      </c>
      <c r="B87" s="3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3"/>
      <c r="P87" s="2" t="str" cm="1">
        <f t="array" ref="P87">_xlfn.IFS(_入力[[#This Row],[グループ番号]]&lt;&gt;"",-0.001684,TRUE,"")</f>
        <v/>
      </c>
      <c r="Q87" s="12" t="str" cm="1">
        <f t="array" aca="1" ref="Q87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87" s="12" t="str" cm="1">
        <f t="array" aca="1" ref="R87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87" s="7" t="str" cm="1">
        <f t="array" aca="1" ref="S87" ca="1">_xlfn.IFS(_入力[[#This Row],[グループ番号]]="","",_入力[[#This Row],[供用開始年度]]="",0,TRUE,OFFSET(_共通[[#Headers],[直近の機能診断年度]],1,0)-_入力[[#This Row],[供用開始年度]])</f>
        <v/>
      </c>
      <c r="T87" s="7" t="str" cm="1">
        <f t="array" ref="T87">_xlfn.IFS(_入力[[#This Row],[グループ番号]]="","",_入力[[#This Row],[過去の機能診断年度(1)]]="",0,TRUE,_入力[[#This Row],[過去の機能診断年度(1)]]-_入力[[#This Row],[供用開始年度]])</f>
        <v/>
      </c>
      <c r="U87" s="7" t="str" cm="1">
        <f t="array" ref="U87">_xlfn.IFS(_入力[[#This Row],[グループ番号]]="","",_入力[[#This Row],[過去の機能診断年度(2)]]="",0,TRUE,_入力[[#This Row],[過去の機能診断年度(2)]]-_入力[[#This Row],[供用開始年度]])</f>
        <v/>
      </c>
      <c r="V87" s="7" t="str" cm="1">
        <f t="array" ref="V87">_xlfn.IFS(_入力[[#This Row],[グループ番号]]="","",_入力[[#This Row],[過去の機能診断年度(3)]]="",0,TRUE,_入力[[#This Row],[過去の機能診断年度(3)]]-_入力[[#This Row],[供用開始年度]])</f>
        <v/>
      </c>
      <c r="W87" s="7" t="str" cm="1">
        <f t="array" ref="W87">_xlfn.IFS(_入力[[#This Row],[グループ番号]]="","",_入力[[#This Row],[過去の機能診断年度(4)]]="",0,TRUE,_入力[[#This Row],[過去の機能診断年度(4)]]-_入力[[#This Row],[供用開始年度]])</f>
        <v/>
      </c>
      <c r="X87" s="7" t="str" cm="1">
        <f t="array" ref="X87">_xlfn.IFS(_入力[[#This Row],[グループ番号]]="","",_入力[[#This Row],[過去の機能診断年度(5)]]="",0,TRUE,_入力[[#This Row],[過去の機能診断年度(5)]]-_入力[[#This Row],[供用開始年度]])</f>
        <v/>
      </c>
      <c r="Y87" s="13" t="str" cm="1">
        <f t="array" aca="1" ref="Y87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87" s="13" t="str" cm="1">
        <f t="array" aca="1" ref="Z87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87" s="13" t="str" cm="1">
        <f t="array" aca="1" ref="AA87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88" spans="1:27">
      <c r="A88" s="11">
        <f>ROW()-ROW(_入力[[#Headers],[通し番号]])</f>
        <v>87</v>
      </c>
      <c r="B88" s="3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3"/>
      <c r="P88" s="2" t="str" cm="1">
        <f t="array" ref="P88">_xlfn.IFS(_入力[[#This Row],[グループ番号]]&lt;&gt;"",-0.001684,TRUE,"")</f>
        <v/>
      </c>
      <c r="Q88" s="12" t="str" cm="1">
        <f t="array" aca="1" ref="Q88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88" s="12" t="str" cm="1">
        <f t="array" aca="1" ref="R88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88" s="7" t="str" cm="1">
        <f t="array" aca="1" ref="S88" ca="1">_xlfn.IFS(_入力[[#This Row],[グループ番号]]="","",_入力[[#This Row],[供用開始年度]]="",0,TRUE,OFFSET(_共通[[#Headers],[直近の機能診断年度]],1,0)-_入力[[#This Row],[供用開始年度]])</f>
        <v/>
      </c>
      <c r="T88" s="7" t="str" cm="1">
        <f t="array" ref="T88">_xlfn.IFS(_入力[[#This Row],[グループ番号]]="","",_入力[[#This Row],[過去の機能診断年度(1)]]="",0,TRUE,_入力[[#This Row],[過去の機能診断年度(1)]]-_入力[[#This Row],[供用開始年度]])</f>
        <v/>
      </c>
      <c r="U88" s="7" t="str" cm="1">
        <f t="array" ref="U88">_xlfn.IFS(_入力[[#This Row],[グループ番号]]="","",_入力[[#This Row],[過去の機能診断年度(2)]]="",0,TRUE,_入力[[#This Row],[過去の機能診断年度(2)]]-_入力[[#This Row],[供用開始年度]])</f>
        <v/>
      </c>
      <c r="V88" s="7" t="str" cm="1">
        <f t="array" ref="V88">_xlfn.IFS(_入力[[#This Row],[グループ番号]]="","",_入力[[#This Row],[過去の機能診断年度(3)]]="",0,TRUE,_入力[[#This Row],[過去の機能診断年度(3)]]-_入力[[#This Row],[供用開始年度]])</f>
        <v/>
      </c>
      <c r="W88" s="7" t="str" cm="1">
        <f t="array" ref="W88">_xlfn.IFS(_入力[[#This Row],[グループ番号]]="","",_入力[[#This Row],[過去の機能診断年度(4)]]="",0,TRUE,_入力[[#This Row],[過去の機能診断年度(4)]]-_入力[[#This Row],[供用開始年度]])</f>
        <v/>
      </c>
      <c r="X88" s="7" t="str" cm="1">
        <f t="array" ref="X88">_xlfn.IFS(_入力[[#This Row],[グループ番号]]="","",_入力[[#This Row],[過去の機能診断年度(5)]]="",0,TRUE,_入力[[#This Row],[過去の機能診断年度(5)]]-_入力[[#This Row],[供用開始年度]])</f>
        <v/>
      </c>
      <c r="Y88" s="13" t="str" cm="1">
        <f t="array" aca="1" ref="Y88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88" s="13" t="str" cm="1">
        <f t="array" aca="1" ref="Z88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88" s="13" t="str" cm="1">
        <f t="array" aca="1" ref="AA88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89" spans="1:27">
      <c r="A89" s="11">
        <f>ROW()-ROW(_入力[[#Headers],[通し番号]])</f>
        <v>88</v>
      </c>
      <c r="B89" s="3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3"/>
      <c r="P89" s="2" t="str" cm="1">
        <f t="array" ref="P89">_xlfn.IFS(_入力[[#This Row],[グループ番号]]&lt;&gt;"",-0.001684,TRUE,"")</f>
        <v/>
      </c>
      <c r="Q89" s="12" t="str" cm="1">
        <f t="array" aca="1" ref="Q89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89" s="12" t="str" cm="1">
        <f t="array" aca="1" ref="R89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89" s="7" t="str" cm="1">
        <f t="array" aca="1" ref="S89" ca="1">_xlfn.IFS(_入力[[#This Row],[グループ番号]]="","",_入力[[#This Row],[供用開始年度]]="",0,TRUE,OFFSET(_共通[[#Headers],[直近の機能診断年度]],1,0)-_入力[[#This Row],[供用開始年度]])</f>
        <v/>
      </c>
      <c r="T89" s="7" t="str" cm="1">
        <f t="array" ref="T89">_xlfn.IFS(_入力[[#This Row],[グループ番号]]="","",_入力[[#This Row],[過去の機能診断年度(1)]]="",0,TRUE,_入力[[#This Row],[過去の機能診断年度(1)]]-_入力[[#This Row],[供用開始年度]])</f>
        <v/>
      </c>
      <c r="U89" s="7" t="str" cm="1">
        <f t="array" ref="U89">_xlfn.IFS(_入力[[#This Row],[グループ番号]]="","",_入力[[#This Row],[過去の機能診断年度(2)]]="",0,TRUE,_入力[[#This Row],[過去の機能診断年度(2)]]-_入力[[#This Row],[供用開始年度]])</f>
        <v/>
      </c>
      <c r="V89" s="7" t="str" cm="1">
        <f t="array" ref="V89">_xlfn.IFS(_入力[[#This Row],[グループ番号]]="","",_入力[[#This Row],[過去の機能診断年度(3)]]="",0,TRUE,_入力[[#This Row],[過去の機能診断年度(3)]]-_入力[[#This Row],[供用開始年度]])</f>
        <v/>
      </c>
      <c r="W89" s="7" t="str" cm="1">
        <f t="array" ref="W89">_xlfn.IFS(_入力[[#This Row],[グループ番号]]="","",_入力[[#This Row],[過去の機能診断年度(4)]]="",0,TRUE,_入力[[#This Row],[過去の機能診断年度(4)]]-_入力[[#This Row],[供用開始年度]])</f>
        <v/>
      </c>
      <c r="X89" s="7" t="str" cm="1">
        <f t="array" ref="X89">_xlfn.IFS(_入力[[#This Row],[グループ番号]]="","",_入力[[#This Row],[過去の機能診断年度(5)]]="",0,TRUE,_入力[[#This Row],[過去の機能診断年度(5)]]-_入力[[#This Row],[供用開始年度]])</f>
        <v/>
      </c>
      <c r="Y89" s="13" t="str" cm="1">
        <f t="array" aca="1" ref="Y89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89" s="13" t="str" cm="1">
        <f t="array" aca="1" ref="Z89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89" s="13" t="str" cm="1">
        <f t="array" aca="1" ref="AA89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90" spans="1:27">
      <c r="A90" s="11">
        <f>ROW()-ROW(_入力[[#Headers],[通し番号]])</f>
        <v>89</v>
      </c>
      <c r="B90" s="3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3"/>
      <c r="P90" s="2" t="str" cm="1">
        <f t="array" ref="P90">_xlfn.IFS(_入力[[#This Row],[グループ番号]]&lt;&gt;"",-0.001684,TRUE,"")</f>
        <v/>
      </c>
      <c r="Q90" s="12" t="str" cm="1">
        <f t="array" aca="1" ref="Q90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90" s="12" t="str" cm="1">
        <f t="array" aca="1" ref="R90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90" s="7" t="str" cm="1">
        <f t="array" aca="1" ref="S90" ca="1">_xlfn.IFS(_入力[[#This Row],[グループ番号]]="","",_入力[[#This Row],[供用開始年度]]="",0,TRUE,OFFSET(_共通[[#Headers],[直近の機能診断年度]],1,0)-_入力[[#This Row],[供用開始年度]])</f>
        <v/>
      </c>
      <c r="T90" s="7" t="str" cm="1">
        <f t="array" ref="T90">_xlfn.IFS(_入力[[#This Row],[グループ番号]]="","",_入力[[#This Row],[過去の機能診断年度(1)]]="",0,TRUE,_入力[[#This Row],[過去の機能診断年度(1)]]-_入力[[#This Row],[供用開始年度]])</f>
        <v/>
      </c>
      <c r="U90" s="7" t="str" cm="1">
        <f t="array" ref="U90">_xlfn.IFS(_入力[[#This Row],[グループ番号]]="","",_入力[[#This Row],[過去の機能診断年度(2)]]="",0,TRUE,_入力[[#This Row],[過去の機能診断年度(2)]]-_入力[[#This Row],[供用開始年度]])</f>
        <v/>
      </c>
      <c r="V90" s="7" t="str" cm="1">
        <f t="array" ref="V90">_xlfn.IFS(_入力[[#This Row],[グループ番号]]="","",_入力[[#This Row],[過去の機能診断年度(3)]]="",0,TRUE,_入力[[#This Row],[過去の機能診断年度(3)]]-_入力[[#This Row],[供用開始年度]])</f>
        <v/>
      </c>
      <c r="W90" s="7" t="str" cm="1">
        <f t="array" ref="W90">_xlfn.IFS(_入力[[#This Row],[グループ番号]]="","",_入力[[#This Row],[過去の機能診断年度(4)]]="",0,TRUE,_入力[[#This Row],[過去の機能診断年度(4)]]-_入力[[#This Row],[供用開始年度]])</f>
        <v/>
      </c>
      <c r="X90" s="7" t="str" cm="1">
        <f t="array" ref="X90">_xlfn.IFS(_入力[[#This Row],[グループ番号]]="","",_入力[[#This Row],[過去の機能診断年度(5)]]="",0,TRUE,_入力[[#This Row],[過去の機能診断年度(5)]]-_入力[[#This Row],[供用開始年度]])</f>
        <v/>
      </c>
      <c r="Y90" s="13" t="str" cm="1">
        <f t="array" aca="1" ref="Y90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90" s="13" t="str" cm="1">
        <f t="array" aca="1" ref="Z90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90" s="13" t="str" cm="1">
        <f t="array" aca="1" ref="AA90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91" spans="1:27">
      <c r="A91" s="11">
        <f>ROW()-ROW(_入力[[#Headers],[通し番号]])</f>
        <v>90</v>
      </c>
      <c r="B91" s="3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3"/>
      <c r="P91" s="2" t="str" cm="1">
        <f t="array" ref="P91">_xlfn.IFS(_入力[[#This Row],[グループ番号]]&lt;&gt;"",-0.001684,TRUE,"")</f>
        <v/>
      </c>
      <c r="Q91" s="12" t="str" cm="1">
        <f t="array" aca="1" ref="Q91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91" s="12" t="str" cm="1">
        <f t="array" aca="1" ref="R91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91" s="7" t="str" cm="1">
        <f t="array" aca="1" ref="S91" ca="1">_xlfn.IFS(_入力[[#This Row],[グループ番号]]="","",_入力[[#This Row],[供用開始年度]]="",0,TRUE,OFFSET(_共通[[#Headers],[直近の機能診断年度]],1,0)-_入力[[#This Row],[供用開始年度]])</f>
        <v/>
      </c>
      <c r="T91" s="7" t="str" cm="1">
        <f t="array" ref="T91">_xlfn.IFS(_入力[[#This Row],[グループ番号]]="","",_入力[[#This Row],[過去の機能診断年度(1)]]="",0,TRUE,_入力[[#This Row],[過去の機能診断年度(1)]]-_入力[[#This Row],[供用開始年度]])</f>
        <v/>
      </c>
      <c r="U91" s="7" t="str" cm="1">
        <f t="array" ref="U91">_xlfn.IFS(_入力[[#This Row],[グループ番号]]="","",_入力[[#This Row],[過去の機能診断年度(2)]]="",0,TRUE,_入力[[#This Row],[過去の機能診断年度(2)]]-_入力[[#This Row],[供用開始年度]])</f>
        <v/>
      </c>
      <c r="V91" s="7" t="str" cm="1">
        <f t="array" ref="V91">_xlfn.IFS(_入力[[#This Row],[グループ番号]]="","",_入力[[#This Row],[過去の機能診断年度(3)]]="",0,TRUE,_入力[[#This Row],[過去の機能診断年度(3)]]-_入力[[#This Row],[供用開始年度]])</f>
        <v/>
      </c>
      <c r="W91" s="7" t="str" cm="1">
        <f t="array" ref="W91">_xlfn.IFS(_入力[[#This Row],[グループ番号]]="","",_入力[[#This Row],[過去の機能診断年度(4)]]="",0,TRUE,_入力[[#This Row],[過去の機能診断年度(4)]]-_入力[[#This Row],[供用開始年度]])</f>
        <v/>
      </c>
      <c r="X91" s="7" t="str" cm="1">
        <f t="array" ref="X91">_xlfn.IFS(_入力[[#This Row],[グループ番号]]="","",_入力[[#This Row],[過去の機能診断年度(5)]]="",0,TRUE,_入力[[#This Row],[過去の機能診断年度(5)]]-_入力[[#This Row],[供用開始年度]])</f>
        <v/>
      </c>
      <c r="Y91" s="13" t="str" cm="1">
        <f t="array" aca="1" ref="Y91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91" s="13" t="str" cm="1">
        <f t="array" aca="1" ref="Z91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91" s="13" t="str" cm="1">
        <f t="array" aca="1" ref="AA91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92" spans="1:27">
      <c r="A92" s="11">
        <f>ROW()-ROW(_入力[[#Headers],[通し番号]])</f>
        <v>91</v>
      </c>
      <c r="B92" s="3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3"/>
      <c r="P92" s="2" t="str" cm="1">
        <f t="array" ref="P92">_xlfn.IFS(_入力[[#This Row],[グループ番号]]&lt;&gt;"",-0.001684,TRUE,"")</f>
        <v/>
      </c>
      <c r="Q92" s="12" t="str" cm="1">
        <f t="array" aca="1" ref="Q92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92" s="12" t="str" cm="1">
        <f t="array" aca="1" ref="R92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92" s="7" t="str" cm="1">
        <f t="array" aca="1" ref="S92" ca="1">_xlfn.IFS(_入力[[#This Row],[グループ番号]]="","",_入力[[#This Row],[供用開始年度]]="",0,TRUE,OFFSET(_共通[[#Headers],[直近の機能診断年度]],1,0)-_入力[[#This Row],[供用開始年度]])</f>
        <v/>
      </c>
      <c r="T92" s="7" t="str" cm="1">
        <f t="array" ref="T92">_xlfn.IFS(_入力[[#This Row],[グループ番号]]="","",_入力[[#This Row],[過去の機能診断年度(1)]]="",0,TRUE,_入力[[#This Row],[過去の機能診断年度(1)]]-_入力[[#This Row],[供用開始年度]])</f>
        <v/>
      </c>
      <c r="U92" s="7" t="str" cm="1">
        <f t="array" ref="U92">_xlfn.IFS(_入力[[#This Row],[グループ番号]]="","",_入力[[#This Row],[過去の機能診断年度(2)]]="",0,TRUE,_入力[[#This Row],[過去の機能診断年度(2)]]-_入力[[#This Row],[供用開始年度]])</f>
        <v/>
      </c>
      <c r="V92" s="7" t="str" cm="1">
        <f t="array" ref="V92">_xlfn.IFS(_入力[[#This Row],[グループ番号]]="","",_入力[[#This Row],[過去の機能診断年度(3)]]="",0,TRUE,_入力[[#This Row],[過去の機能診断年度(3)]]-_入力[[#This Row],[供用開始年度]])</f>
        <v/>
      </c>
      <c r="W92" s="7" t="str" cm="1">
        <f t="array" ref="W92">_xlfn.IFS(_入力[[#This Row],[グループ番号]]="","",_入力[[#This Row],[過去の機能診断年度(4)]]="",0,TRUE,_入力[[#This Row],[過去の機能診断年度(4)]]-_入力[[#This Row],[供用開始年度]])</f>
        <v/>
      </c>
      <c r="X92" s="7" t="str" cm="1">
        <f t="array" ref="X92">_xlfn.IFS(_入力[[#This Row],[グループ番号]]="","",_入力[[#This Row],[過去の機能診断年度(5)]]="",0,TRUE,_入力[[#This Row],[過去の機能診断年度(5)]]-_入力[[#This Row],[供用開始年度]])</f>
        <v/>
      </c>
      <c r="Y92" s="13" t="str" cm="1">
        <f t="array" aca="1" ref="Y92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92" s="13" t="str" cm="1">
        <f t="array" aca="1" ref="Z92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92" s="13" t="str" cm="1">
        <f t="array" aca="1" ref="AA92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93" spans="1:27">
      <c r="A93" s="11">
        <f>ROW()-ROW(_入力[[#Headers],[通し番号]])</f>
        <v>92</v>
      </c>
      <c r="B93" s="3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3"/>
      <c r="P93" s="2" t="str" cm="1">
        <f t="array" ref="P93">_xlfn.IFS(_入力[[#This Row],[グループ番号]]&lt;&gt;"",-0.001684,TRUE,"")</f>
        <v/>
      </c>
      <c r="Q93" s="12" t="str" cm="1">
        <f t="array" aca="1" ref="Q93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93" s="12" t="str" cm="1">
        <f t="array" aca="1" ref="R93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93" s="7" t="str" cm="1">
        <f t="array" aca="1" ref="S93" ca="1">_xlfn.IFS(_入力[[#This Row],[グループ番号]]="","",_入力[[#This Row],[供用開始年度]]="",0,TRUE,OFFSET(_共通[[#Headers],[直近の機能診断年度]],1,0)-_入力[[#This Row],[供用開始年度]])</f>
        <v/>
      </c>
      <c r="T93" s="7" t="str" cm="1">
        <f t="array" ref="T93">_xlfn.IFS(_入力[[#This Row],[グループ番号]]="","",_入力[[#This Row],[過去の機能診断年度(1)]]="",0,TRUE,_入力[[#This Row],[過去の機能診断年度(1)]]-_入力[[#This Row],[供用開始年度]])</f>
        <v/>
      </c>
      <c r="U93" s="7" t="str" cm="1">
        <f t="array" ref="U93">_xlfn.IFS(_入力[[#This Row],[グループ番号]]="","",_入力[[#This Row],[過去の機能診断年度(2)]]="",0,TRUE,_入力[[#This Row],[過去の機能診断年度(2)]]-_入力[[#This Row],[供用開始年度]])</f>
        <v/>
      </c>
      <c r="V93" s="7" t="str" cm="1">
        <f t="array" ref="V93">_xlfn.IFS(_入力[[#This Row],[グループ番号]]="","",_入力[[#This Row],[過去の機能診断年度(3)]]="",0,TRUE,_入力[[#This Row],[過去の機能診断年度(3)]]-_入力[[#This Row],[供用開始年度]])</f>
        <v/>
      </c>
      <c r="W93" s="7" t="str" cm="1">
        <f t="array" ref="W93">_xlfn.IFS(_入力[[#This Row],[グループ番号]]="","",_入力[[#This Row],[過去の機能診断年度(4)]]="",0,TRUE,_入力[[#This Row],[過去の機能診断年度(4)]]-_入力[[#This Row],[供用開始年度]])</f>
        <v/>
      </c>
      <c r="X93" s="7" t="str" cm="1">
        <f t="array" ref="X93">_xlfn.IFS(_入力[[#This Row],[グループ番号]]="","",_入力[[#This Row],[過去の機能診断年度(5)]]="",0,TRUE,_入力[[#This Row],[過去の機能診断年度(5)]]-_入力[[#This Row],[供用開始年度]])</f>
        <v/>
      </c>
      <c r="Y93" s="13" t="str" cm="1">
        <f t="array" aca="1" ref="Y93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93" s="13" t="str" cm="1">
        <f t="array" aca="1" ref="Z93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93" s="13" t="str" cm="1">
        <f t="array" aca="1" ref="AA93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94" spans="1:27">
      <c r="A94" s="11">
        <f>ROW()-ROW(_入力[[#Headers],[通し番号]])</f>
        <v>93</v>
      </c>
      <c r="B94" s="3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3"/>
      <c r="P94" s="2" t="str" cm="1">
        <f t="array" ref="P94">_xlfn.IFS(_入力[[#This Row],[グループ番号]]&lt;&gt;"",-0.001684,TRUE,"")</f>
        <v/>
      </c>
      <c r="Q94" s="12" t="str" cm="1">
        <f t="array" aca="1" ref="Q94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94" s="12" t="str" cm="1">
        <f t="array" aca="1" ref="R94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94" s="7" t="str" cm="1">
        <f t="array" aca="1" ref="S94" ca="1">_xlfn.IFS(_入力[[#This Row],[グループ番号]]="","",_入力[[#This Row],[供用開始年度]]="",0,TRUE,OFFSET(_共通[[#Headers],[直近の機能診断年度]],1,0)-_入力[[#This Row],[供用開始年度]])</f>
        <v/>
      </c>
      <c r="T94" s="7" t="str" cm="1">
        <f t="array" ref="T94">_xlfn.IFS(_入力[[#This Row],[グループ番号]]="","",_入力[[#This Row],[過去の機能診断年度(1)]]="",0,TRUE,_入力[[#This Row],[過去の機能診断年度(1)]]-_入力[[#This Row],[供用開始年度]])</f>
        <v/>
      </c>
      <c r="U94" s="7" t="str" cm="1">
        <f t="array" ref="U94">_xlfn.IFS(_入力[[#This Row],[グループ番号]]="","",_入力[[#This Row],[過去の機能診断年度(2)]]="",0,TRUE,_入力[[#This Row],[過去の機能診断年度(2)]]-_入力[[#This Row],[供用開始年度]])</f>
        <v/>
      </c>
      <c r="V94" s="7" t="str" cm="1">
        <f t="array" ref="V94">_xlfn.IFS(_入力[[#This Row],[グループ番号]]="","",_入力[[#This Row],[過去の機能診断年度(3)]]="",0,TRUE,_入力[[#This Row],[過去の機能診断年度(3)]]-_入力[[#This Row],[供用開始年度]])</f>
        <v/>
      </c>
      <c r="W94" s="7" t="str" cm="1">
        <f t="array" ref="W94">_xlfn.IFS(_入力[[#This Row],[グループ番号]]="","",_入力[[#This Row],[過去の機能診断年度(4)]]="",0,TRUE,_入力[[#This Row],[過去の機能診断年度(4)]]-_入力[[#This Row],[供用開始年度]])</f>
        <v/>
      </c>
      <c r="X94" s="7" t="str" cm="1">
        <f t="array" ref="X94">_xlfn.IFS(_入力[[#This Row],[グループ番号]]="","",_入力[[#This Row],[過去の機能診断年度(5)]]="",0,TRUE,_入力[[#This Row],[過去の機能診断年度(5)]]-_入力[[#This Row],[供用開始年度]])</f>
        <v/>
      </c>
      <c r="Y94" s="13" t="str" cm="1">
        <f t="array" aca="1" ref="Y94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94" s="13" t="str" cm="1">
        <f t="array" aca="1" ref="Z94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94" s="13" t="str" cm="1">
        <f t="array" aca="1" ref="AA94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95" spans="1:27">
      <c r="A95" s="11">
        <f>ROW()-ROW(_入力[[#Headers],[通し番号]])</f>
        <v>94</v>
      </c>
      <c r="B95" s="3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3"/>
      <c r="P95" s="2" t="str" cm="1">
        <f t="array" ref="P95">_xlfn.IFS(_入力[[#This Row],[グループ番号]]&lt;&gt;"",-0.001684,TRUE,"")</f>
        <v/>
      </c>
      <c r="Q95" s="12" t="str" cm="1">
        <f t="array" aca="1" ref="Q95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95" s="12" t="str" cm="1">
        <f t="array" aca="1" ref="R95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95" s="7" t="str" cm="1">
        <f t="array" aca="1" ref="S95" ca="1">_xlfn.IFS(_入力[[#This Row],[グループ番号]]="","",_入力[[#This Row],[供用開始年度]]="",0,TRUE,OFFSET(_共通[[#Headers],[直近の機能診断年度]],1,0)-_入力[[#This Row],[供用開始年度]])</f>
        <v/>
      </c>
      <c r="T95" s="7" t="str" cm="1">
        <f t="array" ref="T95">_xlfn.IFS(_入力[[#This Row],[グループ番号]]="","",_入力[[#This Row],[過去の機能診断年度(1)]]="",0,TRUE,_入力[[#This Row],[過去の機能診断年度(1)]]-_入力[[#This Row],[供用開始年度]])</f>
        <v/>
      </c>
      <c r="U95" s="7" t="str" cm="1">
        <f t="array" ref="U95">_xlfn.IFS(_入力[[#This Row],[グループ番号]]="","",_入力[[#This Row],[過去の機能診断年度(2)]]="",0,TRUE,_入力[[#This Row],[過去の機能診断年度(2)]]-_入力[[#This Row],[供用開始年度]])</f>
        <v/>
      </c>
      <c r="V95" s="7" t="str" cm="1">
        <f t="array" ref="V95">_xlfn.IFS(_入力[[#This Row],[グループ番号]]="","",_入力[[#This Row],[過去の機能診断年度(3)]]="",0,TRUE,_入力[[#This Row],[過去の機能診断年度(3)]]-_入力[[#This Row],[供用開始年度]])</f>
        <v/>
      </c>
      <c r="W95" s="7" t="str" cm="1">
        <f t="array" ref="W95">_xlfn.IFS(_入力[[#This Row],[グループ番号]]="","",_入力[[#This Row],[過去の機能診断年度(4)]]="",0,TRUE,_入力[[#This Row],[過去の機能診断年度(4)]]-_入力[[#This Row],[供用開始年度]])</f>
        <v/>
      </c>
      <c r="X95" s="7" t="str" cm="1">
        <f t="array" ref="X95">_xlfn.IFS(_入力[[#This Row],[グループ番号]]="","",_入力[[#This Row],[過去の機能診断年度(5)]]="",0,TRUE,_入力[[#This Row],[過去の機能診断年度(5)]]-_入力[[#This Row],[供用開始年度]])</f>
        <v/>
      </c>
      <c r="Y95" s="13" t="str" cm="1">
        <f t="array" aca="1" ref="Y95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95" s="13" t="str" cm="1">
        <f t="array" aca="1" ref="Z95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95" s="13" t="str" cm="1">
        <f t="array" aca="1" ref="AA95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96" spans="1:27">
      <c r="A96" s="11">
        <f>ROW()-ROW(_入力[[#Headers],[通し番号]])</f>
        <v>95</v>
      </c>
      <c r="B96" s="3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3"/>
      <c r="P96" s="2" t="str" cm="1">
        <f t="array" ref="P96">_xlfn.IFS(_入力[[#This Row],[グループ番号]]&lt;&gt;"",-0.001684,TRUE,"")</f>
        <v/>
      </c>
      <c r="Q96" s="12" t="str" cm="1">
        <f t="array" aca="1" ref="Q96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96" s="12" t="str" cm="1">
        <f t="array" aca="1" ref="R96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96" s="7" t="str" cm="1">
        <f t="array" aca="1" ref="S96" ca="1">_xlfn.IFS(_入力[[#This Row],[グループ番号]]="","",_入力[[#This Row],[供用開始年度]]="",0,TRUE,OFFSET(_共通[[#Headers],[直近の機能診断年度]],1,0)-_入力[[#This Row],[供用開始年度]])</f>
        <v/>
      </c>
      <c r="T96" s="7" t="str" cm="1">
        <f t="array" ref="T96">_xlfn.IFS(_入力[[#This Row],[グループ番号]]="","",_入力[[#This Row],[過去の機能診断年度(1)]]="",0,TRUE,_入力[[#This Row],[過去の機能診断年度(1)]]-_入力[[#This Row],[供用開始年度]])</f>
        <v/>
      </c>
      <c r="U96" s="7" t="str" cm="1">
        <f t="array" ref="U96">_xlfn.IFS(_入力[[#This Row],[グループ番号]]="","",_入力[[#This Row],[過去の機能診断年度(2)]]="",0,TRUE,_入力[[#This Row],[過去の機能診断年度(2)]]-_入力[[#This Row],[供用開始年度]])</f>
        <v/>
      </c>
      <c r="V96" s="7" t="str" cm="1">
        <f t="array" ref="V96">_xlfn.IFS(_入力[[#This Row],[グループ番号]]="","",_入力[[#This Row],[過去の機能診断年度(3)]]="",0,TRUE,_入力[[#This Row],[過去の機能診断年度(3)]]-_入力[[#This Row],[供用開始年度]])</f>
        <v/>
      </c>
      <c r="W96" s="7" t="str" cm="1">
        <f t="array" ref="W96">_xlfn.IFS(_入力[[#This Row],[グループ番号]]="","",_入力[[#This Row],[過去の機能診断年度(4)]]="",0,TRUE,_入力[[#This Row],[過去の機能診断年度(4)]]-_入力[[#This Row],[供用開始年度]])</f>
        <v/>
      </c>
      <c r="X96" s="7" t="str" cm="1">
        <f t="array" ref="X96">_xlfn.IFS(_入力[[#This Row],[グループ番号]]="","",_入力[[#This Row],[過去の機能診断年度(5)]]="",0,TRUE,_入力[[#This Row],[過去の機能診断年度(5)]]-_入力[[#This Row],[供用開始年度]])</f>
        <v/>
      </c>
      <c r="Y96" s="13" t="str" cm="1">
        <f t="array" aca="1" ref="Y96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96" s="13" t="str" cm="1">
        <f t="array" aca="1" ref="Z96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96" s="13" t="str" cm="1">
        <f t="array" aca="1" ref="AA96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97" spans="1:27">
      <c r="A97" s="11">
        <f>ROW()-ROW(_入力[[#Headers],[通し番号]])</f>
        <v>96</v>
      </c>
      <c r="B97" s="3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3"/>
      <c r="P97" s="2" t="str" cm="1">
        <f t="array" ref="P97">_xlfn.IFS(_入力[[#This Row],[グループ番号]]&lt;&gt;"",-0.001684,TRUE,"")</f>
        <v/>
      </c>
      <c r="Q97" s="12" t="str" cm="1">
        <f t="array" aca="1" ref="Q97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97" s="12" t="str" cm="1">
        <f t="array" aca="1" ref="R97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97" s="7" t="str" cm="1">
        <f t="array" aca="1" ref="S97" ca="1">_xlfn.IFS(_入力[[#This Row],[グループ番号]]="","",_入力[[#This Row],[供用開始年度]]="",0,TRUE,OFFSET(_共通[[#Headers],[直近の機能診断年度]],1,0)-_入力[[#This Row],[供用開始年度]])</f>
        <v/>
      </c>
      <c r="T97" s="7" t="str" cm="1">
        <f t="array" ref="T97">_xlfn.IFS(_入力[[#This Row],[グループ番号]]="","",_入力[[#This Row],[過去の機能診断年度(1)]]="",0,TRUE,_入力[[#This Row],[過去の機能診断年度(1)]]-_入力[[#This Row],[供用開始年度]])</f>
        <v/>
      </c>
      <c r="U97" s="7" t="str" cm="1">
        <f t="array" ref="U97">_xlfn.IFS(_入力[[#This Row],[グループ番号]]="","",_入力[[#This Row],[過去の機能診断年度(2)]]="",0,TRUE,_入力[[#This Row],[過去の機能診断年度(2)]]-_入力[[#This Row],[供用開始年度]])</f>
        <v/>
      </c>
      <c r="V97" s="7" t="str" cm="1">
        <f t="array" ref="V97">_xlfn.IFS(_入力[[#This Row],[グループ番号]]="","",_入力[[#This Row],[過去の機能診断年度(3)]]="",0,TRUE,_入力[[#This Row],[過去の機能診断年度(3)]]-_入力[[#This Row],[供用開始年度]])</f>
        <v/>
      </c>
      <c r="W97" s="7" t="str" cm="1">
        <f t="array" ref="W97">_xlfn.IFS(_入力[[#This Row],[グループ番号]]="","",_入力[[#This Row],[過去の機能診断年度(4)]]="",0,TRUE,_入力[[#This Row],[過去の機能診断年度(4)]]-_入力[[#This Row],[供用開始年度]])</f>
        <v/>
      </c>
      <c r="X97" s="7" t="str" cm="1">
        <f t="array" ref="X97">_xlfn.IFS(_入力[[#This Row],[グループ番号]]="","",_入力[[#This Row],[過去の機能診断年度(5)]]="",0,TRUE,_入力[[#This Row],[過去の機能診断年度(5)]]-_入力[[#This Row],[供用開始年度]])</f>
        <v/>
      </c>
      <c r="Y97" s="13" t="str" cm="1">
        <f t="array" aca="1" ref="Y97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97" s="13" t="str" cm="1">
        <f t="array" aca="1" ref="Z97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97" s="13" t="str" cm="1">
        <f t="array" aca="1" ref="AA97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98" spans="1:27">
      <c r="A98" s="11">
        <f>ROW()-ROW(_入力[[#Headers],[通し番号]])</f>
        <v>97</v>
      </c>
      <c r="B98" s="3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3"/>
      <c r="P98" s="2" t="str" cm="1">
        <f t="array" ref="P98">_xlfn.IFS(_入力[[#This Row],[グループ番号]]&lt;&gt;"",-0.001684,TRUE,"")</f>
        <v/>
      </c>
      <c r="Q98" s="12" t="str" cm="1">
        <f t="array" aca="1" ref="Q98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98" s="12" t="str" cm="1">
        <f t="array" aca="1" ref="R98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98" s="7" t="str" cm="1">
        <f t="array" aca="1" ref="S98" ca="1">_xlfn.IFS(_入力[[#This Row],[グループ番号]]="","",_入力[[#This Row],[供用開始年度]]="",0,TRUE,OFFSET(_共通[[#Headers],[直近の機能診断年度]],1,0)-_入力[[#This Row],[供用開始年度]])</f>
        <v/>
      </c>
      <c r="T98" s="7" t="str" cm="1">
        <f t="array" ref="T98">_xlfn.IFS(_入力[[#This Row],[グループ番号]]="","",_入力[[#This Row],[過去の機能診断年度(1)]]="",0,TRUE,_入力[[#This Row],[過去の機能診断年度(1)]]-_入力[[#This Row],[供用開始年度]])</f>
        <v/>
      </c>
      <c r="U98" s="7" t="str" cm="1">
        <f t="array" ref="U98">_xlfn.IFS(_入力[[#This Row],[グループ番号]]="","",_入力[[#This Row],[過去の機能診断年度(2)]]="",0,TRUE,_入力[[#This Row],[過去の機能診断年度(2)]]-_入力[[#This Row],[供用開始年度]])</f>
        <v/>
      </c>
      <c r="V98" s="7" t="str" cm="1">
        <f t="array" ref="V98">_xlfn.IFS(_入力[[#This Row],[グループ番号]]="","",_入力[[#This Row],[過去の機能診断年度(3)]]="",0,TRUE,_入力[[#This Row],[過去の機能診断年度(3)]]-_入力[[#This Row],[供用開始年度]])</f>
        <v/>
      </c>
      <c r="W98" s="7" t="str" cm="1">
        <f t="array" ref="W98">_xlfn.IFS(_入力[[#This Row],[グループ番号]]="","",_入力[[#This Row],[過去の機能診断年度(4)]]="",0,TRUE,_入力[[#This Row],[過去の機能診断年度(4)]]-_入力[[#This Row],[供用開始年度]])</f>
        <v/>
      </c>
      <c r="X98" s="7" t="str" cm="1">
        <f t="array" ref="X98">_xlfn.IFS(_入力[[#This Row],[グループ番号]]="","",_入力[[#This Row],[過去の機能診断年度(5)]]="",0,TRUE,_入力[[#This Row],[過去の機能診断年度(5)]]-_入力[[#This Row],[供用開始年度]])</f>
        <v/>
      </c>
      <c r="Y98" s="13" t="str" cm="1">
        <f t="array" aca="1" ref="Y98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98" s="13" t="str" cm="1">
        <f t="array" aca="1" ref="Z98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98" s="13" t="str" cm="1">
        <f t="array" aca="1" ref="AA98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99" spans="1:27">
      <c r="A99" s="11">
        <f>ROW()-ROW(_入力[[#Headers],[通し番号]])</f>
        <v>98</v>
      </c>
      <c r="B99" s="3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3"/>
      <c r="P99" s="2" t="str" cm="1">
        <f t="array" ref="P99">_xlfn.IFS(_入力[[#This Row],[グループ番号]]&lt;&gt;"",-0.001684,TRUE,"")</f>
        <v/>
      </c>
      <c r="Q99" s="12" t="str" cm="1">
        <f t="array" aca="1" ref="Q99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99" s="12" t="str" cm="1">
        <f t="array" aca="1" ref="R99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99" s="7" t="str" cm="1">
        <f t="array" aca="1" ref="S99" ca="1">_xlfn.IFS(_入力[[#This Row],[グループ番号]]="","",_入力[[#This Row],[供用開始年度]]="",0,TRUE,OFFSET(_共通[[#Headers],[直近の機能診断年度]],1,0)-_入力[[#This Row],[供用開始年度]])</f>
        <v/>
      </c>
      <c r="T99" s="7" t="str" cm="1">
        <f t="array" ref="T99">_xlfn.IFS(_入力[[#This Row],[グループ番号]]="","",_入力[[#This Row],[過去の機能診断年度(1)]]="",0,TRUE,_入力[[#This Row],[過去の機能診断年度(1)]]-_入力[[#This Row],[供用開始年度]])</f>
        <v/>
      </c>
      <c r="U99" s="7" t="str" cm="1">
        <f t="array" ref="U99">_xlfn.IFS(_入力[[#This Row],[グループ番号]]="","",_入力[[#This Row],[過去の機能診断年度(2)]]="",0,TRUE,_入力[[#This Row],[過去の機能診断年度(2)]]-_入力[[#This Row],[供用開始年度]])</f>
        <v/>
      </c>
      <c r="V99" s="7" t="str" cm="1">
        <f t="array" ref="V99">_xlfn.IFS(_入力[[#This Row],[グループ番号]]="","",_入力[[#This Row],[過去の機能診断年度(3)]]="",0,TRUE,_入力[[#This Row],[過去の機能診断年度(3)]]-_入力[[#This Row],[供用開始年度]])</f>
        <v/>
      </c>
      <c r="W99" s="7" t="str" cm="1">
        <f t="array" ref="W99">_xlfn.IFS(_入力[[#This Row],[グループ番号]]="","",_入力[[#This Row],[過去の機能診断年度(4)]]="",0,TRUE,_入力[[#This Row],[過去の機能診断年度(4)]]-_入力[[#This Row],[供用開始年度]])</f>
        <v/>
      </c>
      <c r="X99" s="7" t="str" cm="1">
        <f t="array" ref="X99">_xlfn.IFS(_入力[[#This Row],[グループ番号]]="","",_入力[[#This Row],[過去の機能診断年度(5)]]="",0,TRUE,_入力[[#This Row],[過去の機能診断年度(5)]]-_入力[[#This Row],[供用開始年度]])</f>
        <v/>
      </c>
      <c r="Y99" s="13" t="str" cm="1">
        <f t="array" aca="1" ref="Y99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99" s="13" t="str" cm="1">
        <f t="array" aca="1" ref="Z99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99" s="13" t="str" cm="1">
        <f t="array" aca="1" ref="AA99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100" spans="1:27">
      <c r="A100" s="11">
        <f>ROW()-ROW(_入力[[#Headers],[通し番号]])</f>
        <v>99</v>
      </c>
      <c r="B100" s="3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3"/>
      <c r="P100" s="2" t="str" cm="1">
        <f t="array" ref="P100">_xlfn.IFS(_入力[[#This Row],[グループ番号]]&lt;&gt;"",-0.001684,TRUE,"")</f>
        <v/>
      </c>
      <c r="Q100" s="12" t="str" cm="1">
        <f t="array" aca="1" ref="Q100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100" s="12" t="str" cm="1">
        <f t="array" aca="1" ref="R100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100" s="7" t="str" cm="1">
        <f t="array" aca="1" ref="S100" ca="1">_xlfn.IFS(_入力[[#This Row],[グループ番号]]="","",_入力[[#This Row],[供用開始年度]]="",0,TRUE,OFFSET(_共通[[#Headers],[直近の機能診断年度]],1,0)-_入力[[#This Row],[供用開始年度]])</f>
        <v/>
      </c>
      <c r="T100" s="7" t="str" cm="1">
        <f t="array" ref="T100">_xlfn.IFS(_入力[[#This Row],[グループ番号]]="","",_入力[[#This Row],[過去の機能診断年度(1)]]="",0,TRUE,_入力[[#This Row],[過去の機能診断年度(1)]]-_入力[[#This Row],[供用開始年度]])</f>
        <v/>
      </c>
      <c r="U100" s="7" t="str" cm="1">
        <f t="array" ref="U100">_xlfn.IFS(_入力[[#This Row],[グループ番号]]="","",_入力[[#This Row],[過去の機能診断年度(2)]]="",0,TRUE,_入力[[#This Row],[過去の機能診断年度(2)]]-_入力[[#This Row],[供用開始年度]])</f>
        <v/>
      </c>
      <c r="V100" s="7" t="str" cm="1">
        <f t="array" ref="V100">_xlfn.IFS(_入力[[#This Row],[グループ番号]]="","",_入力[[#This Row],[過去の機能診断年度(3)]]="",0,TRUE,_入力[[#This Row],[過去の機能診断年度(3)]]-_入力[[#This Row],[供用開始年度]])</f>
        <v/>
      </c>
      <c r="W100" s="7" t="str" cm="1">
        <f t="array" ref="W100">_xlfn.IFS(_入力[[#This Row],[グループ番号]]="","",_入力[[#This Row],[過去の機能診断年度(4)]]="",0,TRUE,_入力[[#This Row],[過去の機能診断年度(4)]]-_入力[[#This Row],[供用開始年度]])</f>
        <v/>
      </c>
      <c r="X100" s="7" t="str" cm="1">
        <f t="array" ref="X100">_xlfn.IFS(_入力[[#This Row],[グループ番号]]="","",_入力[[#This Row],[過去の機能診断年度(5)]]="",0,TRUE,_入力[[#This Row],[過去の機能診断年度(5)]]-_入力[[#This Row],[供用開始年度]])</f>
        <v/>
      </c>
      <c r="Y100" s="13" t="str" cm="1">
        <f t="array" aca="1" ref="Y100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100" s="13" t="str" cm="1">
        <f t="array" aca="1" ref="Z100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100" s="13" t="str" cm="1">
        <f t="array" aca="1" ref="AA100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  <row r="101" spans="1:27">
      <c r="A101" s="11">
        <f>ROW()-ROW(_入力[[#Headers],[通し番号]])</f>
        <v>100</v>
      </c>
      <c r="B101" s="3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3"/>
      <c r="P101" s="2" t="str" cm="1">
        <f t="array" ref="P101">_xlfn.IFS(_入力[[#This Row],[グループ番号]]&lt;&gt;"",-0.001684,TRUE,"")</f>
        <v/>
      </c>
      <c r="Q101" s="12" t="str" cm="1">
        <f t="array" aca="1" ref="Q101" ca="1">_xlfn.IFS(_入力[[#This Row],[グループ番号]]="","",_入力[[#This Row],[供用開始年度]]="","",_入力[[#This Row],[直近の健全度]]="","",TRUE,(_入力[[#This Row],[直近の健全度]]-5)/(_入力[[#This Row],[x]]^2))</f>
        <v/>
      </c>
      <c r="R101" s="12" t="str" cm="1">
        <f t="array" aca="1" ref="R101" ca="1">_xlfn.IFS(_入力[[#This Row],[グループ番号]]="","",_入力[[#This Row],[供用開始年度]]="","",_入力[[#This Row],[直近の健全度]]="","",_入力[[#This Row],[Σx4]]="","",_入力[[#This Row],[Σx4]]=0,"",TRUE,(_入力[[#This Row],[Σx2y]]-5*_入力[[#This Row],[Σx2]])/_入力[[#This Row],[Σx4]])</f>
        <v/>
      </c>
      <c r="S101" s="7" t="str" cm="1">
        <f t="array" aca="1" ref="S101" ca="1">_xlfn.IFS(_入力[[#This Row],[グループ番号]]="","",_入力[[#This Row],[供用開始年度]]="",0,TRUE,OFFSET(_共通[[#Headers],[直近の機能診断年度]],1,0)-_入力[[#This Row],[供用開始年度]])</f>
        <v/>
      </c>
      <c r="T101" s="7" t="str" cm="1">
        <f t="array" ref="T101">_xlfn.IFS(_入力[[#This Row],[グループ番号]]="","",_入力[[#This Row],[過去の機能診断年度(1)]]="",0,TRUE,_入力[[#This Row],[過去の機能診断年度(1)]]-_入力[[#This Row],[供用開始年度]])</f>
        <v/>
      </c>
      <c r="U101" s="7" t="str" cm="1">
        <f t="array" ref="U101">_xlfn.IFS(_入力[[#This Row],[グループ番号]]="","",_入力[[#This Row],[過去の機能診断年度(2)]]="",0,TRUE,_入力[[#This Row],[過去の機能診断年度(2)]]-_入力[[#This Row],[供用開始年度]])</f>
        <v/>
      </c>
      <c r="V101" s="7" t="str" cm="1">
        <f t="array" ref="V101">_xlfn.IFS(_入力[[#This Row],[グループ番号]]="","",_入力[[#This Row],[過去の機能診断年度(3)]]="",0,TRUE,_入力[[#This Row],[過去の機能診断年度(3)]]-_入力[[#This Row],[供用開始年度]])</f>
        <v/>
      </c>
      <c r="W101" s="7" t="str" cm="1">
        <f t="array" ref="W101">_xlfn.IFS(_入力[[#This Row],[グループ番号]]="","",_入力[[#This Row],[過去の機能診断年度(4)]]="",0,TRUE,_入力[[#This Row],[過去の機能診断年度(4)]]-_入力[[#This Row],[供用開始年度]])</f>
        <v/>
      </c>
      <c r="X101" s="7" t="str" cm="1">
        <f t="array" ref="X101">_xlfn.IFS(_入力[[#This Row],[グループ番号]]="","",_入力[[#This Row],[過去の機能診断年度(5)]]="",0,TRUE,_入力[[#This Row],[過去の機能診断年度(5)]]-_入力[[#This Row],[供用開始年度]])</f>
        <v/>
      </c>
      <c r="Y101" s="13" t="str" cm="1">
        <f t="array" aca="1" ref="Y101" ca="1">_xlfn.IFS(_入力[[#This Row],[グループ番号]]="","",TRUE,_入力[[#This Row],[x]]^2*_入力[[#This Row],[直近の健全度]]+_入力[[#This Row],[x(1)]]^2*_入力[[#This Row],[過去の健全度(1)]]+_入力[[#This Row],[x(2)]]^2*_入力[[#This Row],[過去の健全度(2)]]+_入力[[#This Row],[x(3)]]^2*_入力[[#This Row],[過去の健全度(3)]]+_入力[[#This Row],[x(4)]]^2*_入力[[#This Row],[過去の健全度(4)]]+_入力[[#This Row],[x(5)]]^2*_入力[[#This Row],[過去の健全度(5)]])</f>
        <v/>
      </c>
      <c r="Z101" s="13" t="str" cm="1">
        <f t="array" aca="1" ref="Z101" ca="1">_xlfn.IFS(_入力[[#This Row],[グループ番号]]="","",TRUE,_入力[[#This Row],[x]]^2+_入力[[#This Row],[x(1)]]^2+_入力[[#This Row],[x(2)]]^2+_入力[[#This Row],[x(3)]]^2+_入力[[#This Row],[x(4)]]^2+_入力[[#This Row],[x(5)]]^2)</f>
        <v/>
      </c>
      <c r="AA101" s="13" t="str" cm="1">
        <f t="array" aca="1" ref="AA101" ca="1">_xlfn.IFS(_入力[[#This Row],[グループ番号]]="","",TRUE,_入力[[#This Row],[x]]^4+_入力[[#This Row],[x(1)]]^4+_入力[[#This Row],[x(2)]]^4+_入力[[#This Row],[x(3)]]^4+_入力[[#This Row],[x(4)]]^4+_入力[[#This Row],[x(5)]]^4)</f>
        <v/>
      </c>
    </row>
  </sheetData>
  <sheetProtection algorithmName="SHA-512" hashValue="Xpy3Muc5Uy0Vd1YHxx+iPUhQ+InEDtJ6IQ/kLRgZ1gOXR2VjDsdGANqSFr0EnpX/jC7jY7jEm8dIrqOK1nxmHg==" saltValue="uGlcmSSEcXrW2xWPGt625A==" spinCount="100000" sheet="1" objects="1" scenarios="1" autoFilter="0"/>
  <phoneticPr fontId="1"/>
  <dataValidations count="3">
    <dataValidation type="whole" operator="greaterThanOrEqual" allowBlank="1" showInputMessage="1" showErrorMessage="1" sqref="C2:C101 M2:M101 G2:G101 E2:E101 K2:K101 I2:I101" xr:uid="{36F10250-64B3-4D7F-8C27-136269C57A7E}">
      <formula1>1900</formula1>
    </dataValidation>
    <dataValidation type="list" allowBlank="1" showInputMessage="1" showErrorMessage="1" sqref="O2:O101" xr:uid="{B7DB7189-CB32-4474-94F1-AD7D765301F4}">
      <formula1>"直前,直後"</formula1>
    </dataValidation>
    <dataValidation type="list" allowBlank="1" showInputMessage="1" showErrorMessage="1" sqref="D2:D101 N2:N101 H2:H101 F2:F101 L2:L101 J2:J101" xr:uid="{562554EF-82E3-4F44-A4A9-6E2D69291962}">
      <formula1>"5,4,3,2,1"</formula1>
    </dataValidation>
  </dataValidations>
  <pageMargins left="0.7" right="0.7" top="0.75" bottom="0.75" header="0.3" footer="0.3"/>
  <pageSetup paperSize="9" orientation="portrait" horizontalDpi="4294967294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790C50-8048-4F22-ABC0-FE60133918F9}">
  <sheetPr>
    <tabColor rgb="FF0070C0"/>
  </sheetPr>
  <dimension ref="A1:AO40"/>
  <sheetViews>
    <sheetView showGridLines="0" tabSelected="1" zoomScale="80" zoomScaleNormal="80" workbookViewId="0">
      <selection activeCell="A2" sqref="A2"/>
    </sheetView>
  </sheetViews>
  <sheetFormatPr defaultColWidth="0" defaultRowHeight="18.75" zeroHeight="1"/>
  <cols>
    <col min="1" max="1" width="15.625" bestFit="1" customWidth="1"/>
    <col min="2" max="3" width="15.875" hidden="1" customWidth="1"/>
    <col min="4" max="4" width="8.125" hidden="1" customWidth="1"/>
    <col min="5" max="6" width="29.375" hidden="1" customWidth="1"/>
    <col min="7" max="7" width="23.375" hidden="1" customWidth="1"/>
    <col min="8" max="8" width="11.875" hidden="1" customWidth="1"/>
    <col min="9" max="16" width="18" hidden="1" customWidth="1"/>
    <col min="17" max="20" width="12.75" hidden="1" customWidth="1"/>
    <col min="21" max="21" width="23.75" hidden="1" customWidth="1"/>
    <col min="22" max="24" width="3.625" customWidth="1"/>
    <col min="25" max="25" width="13.125" bestFit="1" customWidth="1"/>
    <col min="26" max="26" width="7.5" customWidth="1"/>
    <col min="27" max="27" width="5.625" bestFit="1" customWidth="1"/>
    <col min="28" max="28" width="15.125" bestFit="1" customWidth="1"/>
    <col min="29" max="32" width="7.75" bestFit="1" customWidth="1"/>
    <col min="33" max="33" width="16.25" bestFit="1" customWidth="1"/>
    <col min="34" max="35" width="3.625" customWidth="1"/>
    <col min="36" max="37" width="9.375" hidden="1" customWidth="1"/>
    <col min="38" max="16384" width="9" hidden="1"/>
  </cols>
  <sheetData>
    <row r="1" spans="1:41">
      <c r="A1" s="5" t="s">
        <v>2</v>
      </c>
      <c r="B1" t="s">
        <v>60</v>
      </c>
      <c r="C1" t="s">
        <v>40</v>
      </c>
      <c r="D1" t="s">
        <v>3</v>
      </c>
      <c r="E1" t="s">
        <v>64</v>
      </c>
      <c r="F1" t="s">
        <v>75</v>
      </c>
      <c r="G1" t="s">
        <v>4</v>
      </c>
      <c r="H1" t="s">
        <v>15</v>
      </c>
      <c r="I1" t="s">
        <v>65</v>
      </c>
      <c r="J1" t="s">
        <v>66</v>
      </c>
      <c r="K1" t="s">
        <v>67</v>
      </c>
      <c r="L1" t="s">
        <v>68</v>
      </c>
      <c r="M1" t="s">
        <v>71</v>
      </c>
      <c r="N1" t="s">
        <v>72</v>
      </c>
      <c r="O1" t="s">
        <v>73</v>
      </c>
      <c r="P1" t="s">
        <v>74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W1" s="14"/>
      <c r="X1" s="14"/>
      <c r="AH1" s="14"/>
      <c r="AI1" s="14"/>
    </row>
    <row r="2" spans="1:41">
      <c r="A2" s="3" t="s">
        <v>6</v>
      </c>
      <c r="B2" s="7" cm="1">
        <f t="array" ref="B2">_xlfn.IFS(_出力[[#This Row],[グループ番号]]="","",TRUE,_xlfn.XLOOKUP(_出力[[#This Row],[グループ番号]],_入力[グループ番号],_入力[供用開始年度]))</f>
        <v>1990</v>
      </c>
      <c r="C2" s="7" cm="1">
        <f t="array" ref="C2">_xlfn.IFS(_出力[[#This Row],[グループ番号]]="","",TRUE,_xlfn.XLOOKUP(_出力[[#This Row],[グループ番号]],_入力[グループ番号],_入力[直近の健全度]))</f>
        <v>4</v>
      </c>
      <c r="D2" t="str" cm="1">
        <f t="array" ref="D2">_xlfn.IFS(_出力[[#This Row],[グループ番号]]="","",TRUE,_xlfn.XLOOKUP(_出力[[#This Row],[グループ番号]],_入力[グループ番号],_入力[時期]))</f>
        <v>直前</v>
      </c>
      <c r="E2" s="4" cm="1">
        <f t="array" aca="1" ref="E2" ca="1">_xlfn.IFS(_出力[[#This Row],[グループ番号]]="","",TRUE,_xlfn.XLOOKUP(_出力[[#This Row],[グループ番号]],_入力[グループ番号],_入力[単一劣化曲線(直近)の係数a]))</f>
        <v>-8.1632653061224493E-4</v>
      </c>
      <c r="F2" s="4" cm="1">
        <f t="array" aca="1" ref="F2" ca="1">_xlfn.IFS(_出力[[#This Row],[グループ番号]]="","",TRUE,_xlfn.XLOOKUP(_出力[[#This Row],[グループ番号]],_入力[グループ番号],_入力[単一劣化曲線(複数回)の係数a]))</f>
        <v>-9.343536045106726E-4</v>
      </c>
      <c r="G2" s="4" cm="1">
        <f t="array" ref="G2">_xlfn.IFS(_出力[[#This Row],[グループ番号]]="","",TRUE,_xlfn.XLOOKUP(_出力[[#This Row],[グループ番号]],_入力[グループ番号],_入力[標準劣化曲線の係数a]))</f>
        <v>-1.684E-3</v>
      </c>
      <c r="H2" s="7" cm="1">
        <f t="array" aca="1" ref="H2" ca="1">_xlfn.IFS(_出力[[#This Row],[グループ番号]]="","",TRUE,_xlfn.XLOOKUP(_出力[[#This Row],[グループ番号]],_入力[グループ番号],_入力[x]))</f>
        <v>35</v>
      </c>
      <c r="I2" s="7" cm="1">
        <f t="array" aca="1" ref="I2" ca="1">_xlfn.IFS(AND(_出力[[#This Row],[グループ番号]]&lt;&gt;"",_出力[[#This Row],[時期]]="直前"),ROUNDDOWN(SQRT((4-5)/_出力[[#This Row],[単一劣化曲線(直近)の係数a]]),0),AND(_出力[[#This Row],[グループ番号]]&lt;&gt;"",_出力[[#This Row],[時期]]="直後"),ROUNDUP(SQRT((4-5)/_出力[[#This Row],[単一劣化曲線(直近)の係数a]]),0),TRUE,"")</f>
        <v>35</v>
      </c>
      <c r="J2" s="7" cm="1">
        <f t="array" aca="1" ref="J2" ca="1">_xlfn.IFS(AND(_出力[[#This Row],[グループ番号]]&lt;&gt;"",_出力[[#This Row],[時期]]="直前"),ROUNDDOWN(SQRT((3-5)/_出力[[#This Row],[単一劣化曲線(直近)の係数a]]),0),AND(_出力[[#This Row],[グループ番号]]&lt;&gt;"",_出力[[#This Row],[時期]]="直後"),ROUNDUP(SQRT((3-5)/_出力[[#This Row],[単一劣化曲線(直近)の係数a]]),0),TRUE,"")</f>
        <v>49</v>
      </c>
      <c r="K2" s="7" cm="1">
        <f t="array" aca="1" ref="K2" ca="1">_xlfn.IFS(AND(_出力[[#This Row],[グループ番号]]&lt;&gt;"",_出力[[#This Row],[時期]]="直前"),ROUNDDOWN(SQRT((2-5)/_出力[[#This Row],[単一劣化曲線(直近)の係数a]]),0),AND(_出力[[#This Row],[グループ番号]]&lt;&gt;"",_出力[[#This Row],[時期]]="直後"),ROUNDUP(SQRT((2-5)/_出力[[#This Row],[単一劣化曲線(直近)の係数a]]),0),TRUE,"")</f>
        <v>60</v>
      </c>
      <c r="L2" s="7" cm="1">
        <f t="array" aca="1" ref="L2" ca="1">_xlfn.IFS(AND(_出力[[#This Row],[グループ番号]]&lt;&gt;"",_出力[[#This Row],[時期]]="直前"),ROUNDDOWN(SQRT((1-5)/_出力[[#This Row],[単一劣化曲線(直近)の係数a]]),0),AND(_出力[[#This Row],[グループ番号]]&lt;&gt;"",_出力[[#This Row],[時期]]="直後"),ROUNDUP(SQRT((1-5)/_出力[[#This Row],[単一劣化曲線(直近)の係数a]]),0),TRUE,"")</f>
        <v>70</v>
      </c>
      <c r="M2" s="7" cm="1">
        <f t="array" aca="1" ref="M2" ca="1">_xlfn.IFS(AND(_出力[[#This Row],[グループ番号]]&lt;&gt;"",_出力[[#This Row],[時期]]="直前"),ROUNDDOWN(SQRT((4-5)/_出力[[#This Row],[単一劣化曲線(複数)の係数a]]),0),AND(_出力[[#This Row],[グループ番号]]&lt;&gt;"",_出力[[#This Row],[時期]]="直後"),ROUNDUP(SQRT((4-5)/_出力[[#This Row],[単一劣化曲線(複数)の係数a]]),0),TRUE,"")</f>
        <v>32</v>
      </c>
      <c r="N2" s="7" cm="1">
        <f t="array" aca="1" ref="N2" ca="1">_xlfn.IFS(AND(_出力[[#This Row],[グループ番号]]&lt;&gt;"",_出力[[#This Row],[時期]]="直前"),ROUNDDOWN(SQRT((3-5)/_出力[[#This Row],[単一劣化曲線(複数)の係数a]]),0),AND(_出力[[#This Row],[グループ番号]]&lt;&gt;"",_出力[[#This Row],[時期]]="直後"),ROUNDUP(SQRT((3-5)/_出力[[#This Row],[単一劣化曲線(複数)の係数a]]),0),TRUE,"")</f>
        <v>46</v>
      </c>
      <c r="O2" s="7" cm="1">
        <f t="array" aca="1" ref="O2" ca="1">_xlfn.IFS(AND(_出力[[#This Row],[グループ番号]]&lt;&gt;"",_出力[[#This Row],[時期]]="直前"),ROUNDDOWN(SQRT((2-5)/_出力[[#This Row],[単一劣化曲線(複数)の係数a]]),0),AND(_出力[[#This Row],[グループ番号]]&lt;&gt;"",_出力[[#This Row],[時期]]="直後"),ROUNDUP(SQRT((2-5)/_出力[[#This Row],[単一劣化曲線(複数)の係数a]]),0),TRUE,"")</f>
        <v>56</v>
      </c>
      <c r="P2" s="7" cm="1">
        <f t="array" aca="1" ref="P2" ca="1">_xlfn.IFS(AND(_出力[[#This Row],[グループ番号]]&lt;&gt;"",_出力[[#This Row],[時期]]="直前"),ROUNDDOWN(SQRT((1-5)/_出力[[#This Row],[単一劣化曲線(複数)の係数a]]),0),AND(_出力[[#This Row],[グループ番号]]&lt;&gt;"",_出力[[#This Row],[時期]]="直後"),ROUNDUP(SQRT((1-5)/_出力[[#This Row],[単一劣化曲線(複数)の係数a]]),0),TRUE,"")</f>
        <v>65</v>
      </c>
      <c r="Q2" s="7" cm="1">
        <f t="array" ref="Q2">_xlfn.IFS(AND(_出力[[#This Row],[グループ番号]]&lt;&gt;"",_出力[[#This Row],[時期]]="直前"),ROUNDDOWN(SQRT((4-5)/_出力[[#This Row],[標準劣化曲線の係数a]]),0),AND(_出力[[#This Row],[グループ番号]]&lt;&gt;"",_出力[[#This Row],[時期]]="直後"),ROUNDUP(SQRT((4-5)/_出力[[#This Row],[標準劣化曲線の係数a]]),0),TRUE,"")</f>
        <v>24</v>
      </c>
      <c r="R2" s="7" cm="1">
        <f t="array" ref="R2">_xlfn.IFS(AND(_出力[[#This Row],[グループ番号]]&lt;&gt;"",_出力[[#This Row],[時期]]="直前"),ROUNDDOWN(SQRT((3-5)/_出力[[#This Row],[標準劣化曲線の係数a]]),0),AND(_出力[[#This Row],[グループ番号]]&lt;&gt;"",_出力[[#This Row],[時期]]="直後"),ROUNDUP(SQRT((3-5)/_出力[[#This Row],[標準劣化曲線の係数a]]),0),TRUE,"")</f>
        <v>34</v>
      </c>
      <c r="S2" s="7" cm="1">
        <f t="array" ref="S2">_xlfn.IFS(AND(_出力[[#This Row],[グループ番号]]&lt;&gt;"",_出力[[#This Row],[時期]]="直前"),ROUNDDOWN(SQRT((2-5)/_出力[[#This Row],[標準劣化曲線の係数a]]),0),AND(_出力[[#This Row],[グループ番号]]&lt;&gt;"",_出力[[#This Row],[時期]]="直後"),ROUNDUP(SQRT((2-5)/_出力[[#This Row],[標準劣化曲線の係数a]]),0),TRUE,"")</f>
        <v>42</v>
      </c>
      <c r="T2" s="7" cm="1">
        <f t="array" ref="T2">_xlfn.IFS(AND(_出力[[#This Row],[グループ番号]]&lt;&gt;"",_出力[[#This Row],[時期]]="直前"),ROUNDDOWN(SQRT((1-5)/_出力[[#This Row],[標準劣化曲線の係数a]]),0),AND(_出力[[#This Row],[グループ番号]]&lt;&gt;"",_出力[[#This Row],[時期]]="直後"),ROUNDUP(SQRT((1-5)/_出力[[#This Row],[標準劣化曲線の係数a]]),0),TRUE,"")</f>
        <v>48</v>
      </c>
      <c r="U2" t="str">
        <f>_出力[[#This Row],[グループ番号]]&amp;" の性能低下予測"</f>
        <v>F01D04 の性能低下予測</v>
      </c>
      <c r="W2" s="14"/>
      <c r="AI2" s="14"/>
    </row>
    <row r="3" spans="1:41"/>
    <row r="4" spans="1:41">
      <c r="AJ4" s="15"/>
      <c r="AK4" s="15"/>
      <c r="AL4" s="15"/>
      <c r="AM4" s="15"/>
      <c r="AN4" s="15"/>
      <c r="AO4" s="15"/>
    </row>
    <row r="5" spans="1:41">
      <c r="AJ5" s="15"/>
      <c r="AK5" s="15"/>
      <c r="AL5" s="15"/>
      <c r="AM5" s="15"/>
      <c r="AN5" s="15"/>
      <c r="AO5" s="15"/>
    </row>
    <row r="6" spans="1:41"/>
    <row r="7" spans="1:41"/>
    <row r="8" spans="1:41"/>
    <row r="9" spans="1:41"/>
    <row r="10" spans="1:41"/>
    <row r="11" spans="1:41"/>
    <row r="12" spans="1:41"/>
    <row r="13" spans="1:41"/>
    <row r="14" spans="1:41"/>
    <row r="15" spans="1:41"/>
    <row r="16" spans="1:41"/>
    <row r="17" spans="25:35"/>
    <row r="18" spans="25:35"/>
    <row r="19" spans="25:35"/>
    <row r="20" spans="25:35">
      <c r="Z20" s="16" t="s">
        <v>0</v>
      </c>
    </row>
    <row r="21" spans="25:35"/>
    <row r="22" spans="25:35"/>
    <row r="23" spans="25:35"/>
    <row r="24" spans="25:35"/>
    <row r="25" spans="25:35"/>
    <row r="26" spans="25:35">
      <c r="Y26" s="29" t="s">
        <v>2</v>
      </c>
      <c r="Z26" s="29" t="s">
        <v>21</v>
      </c>
      <c r="AA26" s="29" t="s">
        <v>22</v>
      </c>
      <c r="AB26" s="29" t="s">
        <v>24</v>
      </c>
      <c r="AC26" s="30" t="s">
        <v>23</v>
      </c>
      <c r="AD26" s="30"/>
      <c r="AE26" s="30"/>
      <c r="AF26" s="30"/>
      <c r="AG26" s="30" t="s">
        <v>41</v>
      </c>
      <c r="AH26" s="17"/>
      <c r="AI26" s="17"/>
    </row>
    <row r="27" spans="25:35">
      <c r="Y27" s="30"/>
      <c r="Z27" s="30"/>
      <c r="AA27" s="30"/>
      <c r="AB27" s="30"/>
      <c r="AC27" s="18">
        <v>4</v>
      </c>
      <c r="AD27" s="18">
        <v>3</v>
      </c>
      <c r="AE27" s="18">
        <v>2</v>
      </c>
      <c r="AF27" s="18">
        <v>1</v>
      </c>
      <c r="AG27" s="30"/>
      <c r="AH27" s="17"/>
      <c r="AI27" s="17"/>
    </row>
    <row r="28" spans="25:35">
      <c r="Y28" s="19" t="str" cm="1">
        <f t="array" ref="Y28">IF(_出力[グループ番号]="","",_出力[グループ番号])</f>
        <v>F01D04</v>
      </c>
      <c r="Z28" s="20" cm="1">
        <f t="array" ref="Z28">IF(_出力[グループ番号]="","",_出力[直近の健全度])</f>
        <v>4</v>
      </c>
      <c r="AA28" s="21" cm="1">
        <f t="array" aca="1" ref="AA28" ca="1">IF(_出力[グループ番号]="","",_出力[経過年数])</f>
        <v>35</v>
      </c>
      <c r="AB28" s="22" t="s">
        <v>39</v>
      </c>
      <c r="AC28" s="21" cm="1">
        <f t="array" aca="1" ref="AC28" ca="1">IF(_出力[グループ番号]="","",_出力[S-4(単一/直近)])</f>
        <v>35</v>
      </c>
      <c r="AD28" s="21" cm="1">
        <f t="array" aca="1" ref="AD28" ca="1">IF(_出力[グループ番号]="","",_出力[S-3(単一/直近)])</f>
        <v>49</v>
      </c>
      <c r="AE28" s="21" cm="1">
        <f t="array" aca="1" ref="AE28" ca="1">IF(_出力[グループ番号]="","",_出力[S-2(単一/直近)])</f>
        <v>60</v>
      </c>
      <c r="AF28" s="21" cm="1">
        <f t="array" aca="1" ref="AF28" ca="1">IF(_出力[グループ番号]="","",_出力[S-1(単一/直近)])</f>
        <v>70</v>
      </c>
      <c r="AG28" s="23" cm="1">
        <f t="array" aca="1" ref="AG28" ca="1">IF(_出力[グループ番号]="","",_出力[単一劣化曲線(直近)の係数a])</f>
        <v>-8.1632653061224493E-4</v>
      </c>
    </row>
    <row r="29" spans="25:35">
      <c r="Y29" s="24"/>
      <c r="Z29" s="25"/>
      <c r="AA29" s="25"/>
      <c r="AB29" s="26" t="s">
        <v>40</v>
      </c>
      <c r="AC29" s="27" cm="1">
        <f t="array" aca="1" ref="AC29" ca="1">IF(AC28="","",_出力[供用開始年度]+AC28)</f>
        <v>2025</v>
      </c>
      <c r="AD29" s="27" cm="1">
        <f t="array" aca="1" ref="AD29" ca="1">IF(AD28="","",_出力[供用開始年度]+AD28)</f>
        <v>2039</v>
      </c>
      <c r="AE29" s="27" cm="1">
        <f t="array" aca="1" ref="AE29" ca="1">IF(AE28="","",_出力[供用開始年度]+AE28)</f>
        <v>2050</v>
      </c>
      <c r="AF29" s="27" cm="1">
        <f t="array" aca="1" ref="AF29" ca="1">IF(AF28="","",_出力[供用開始年度]+AF28)</f>
        <v>2060</v>
      </c>
      <c r="AG29" s="28"/>
    </row>
    <row r="30" spans="25:35"/>
    <row r="31" spans="25:35">
      <c r="Y31" s="29" t="s">
        <v>2</v>
      </c>
      <c r="Z31" s="29" t="s">
        <v>21</v>
      </c>
      <c r="AA31" s="29" t="s">
        <v>22</v>
      </c>
      <c r="AB31" s="29" t="s">
        <v>24</v>
      </c>
      <c r="AC31" s="30" t="s">
        <v>23</v>
      </c>
      <c r="AD31" s="30"/>
      <c r="AE31" s="30"/>
      <c r="AF31" s="30"/>
      <c r="AG31" s="30" t="s">
        <v>41</v>
      </c>
    </row>
    <row r="32" spans="25:35">
      <c r="Y32" s="30"/>
      <c r="Z32" s="30"/>
      <c r="AA32" s="30"/>
      <c r="AB32" s="30"/>
      <c r="AC32" s="18">
        <v>4</v>
      </c>
      <c r="AD32" s="18">
        <v>3</v>
      </c>
      <c r="AE32" s="18">
        <v>2</v>
      </c>
      <c r="AF32" s="18">
        <v>1</v>
      </c>
      <c r="AG32" s="30"/>
    </row>
    <row r="33" spans="25:33">
      <c r="Y33" s="19" t="str" cm="1">
        <f t="array" ref="Y33">IF(_出力[グループ番号]="","",_出力[グループ番号])</f>
        <v>F01D04</v>
      </c>
      <c r="Z33" s="20" cm="1">
        <f t="array" ref="Z33">IF(_出力[グループ番号]="","",_出力[直近の健全度])</f>
        <v>4</v>
      </c>
      <c r="AA33" s="21" cm="1">
        <f t="array" aca="1" ref="AA33" ca="1">IF(_出力[グループ番号]="","",_出力[経過年数])</f>
        <v>35</v>
      </c>
      <c r="AB33" s="22" t="s">
        <v>39</v>
      </c>
      <c r="AC33" s="21" cm="1">
        <f t="array" aca="1" ref="AC33" ca="1">IF(_出力[グループ番号]="","",_出力[S-4(単一/複数)])</f>
        <v>32</v>
      </c>
      <c r="AD33" s="21" cm="1">
        <f t="array" aca="1" ref="AD33" ca="1">IF(_出力[グループ番号]="","",_出力[S-3(単一/複数)])</f>
        <v>46</v>
      </c>
      <c r="AE33" s="21" cm="1">
        <f t="array" aca="1" ref="AE33" ca="1">IF(_出力[グループ番号]="","",_出力[S-2(単一/複数)])</f>
        <v>56</v>
      </c>
      <c r="AF33" s="21" cm="1">
        <f t="array" aca="1" ref="AF33" ca="1">IF(_出力[グループ番号]="","",_出力[S-1(単一/複数)])</f>
        <v>65</v>
      </c>
      <c r="AG33" s="23" cm="1">
        <f t="array" aca="1" ref="AG33" ca="1">IF(_出力[グループ番号]="","",_出力[単一劣化曲線(複数)の係数a])</f>
        <v>-9.343536045106726E-4</v>
      </c>
    </row>
    <row r="34" spans="25:33">
      <c r="Y34" s="28"/>
      <c r="Z34" s="25"/>
      <c r="AA34" s="25"/>
      <c r="AB34" s="26" t="s">
        <v>70</v>
      </c>
      <c r="AC34" s="27" cm="1">
        <f t="array" aca="1" ref="AC34" ca="1">IF(AC33="","",_出力[供用開始年度]+AC33)</f>
        <v>2022</v>
      </c>
      <c r="AD34" s="27" cm="1">
        <f t="array" aca="1" ref="AD34" ca="1">IF(AD33="","",_出力[供用開始年度]+AD33)</f>
        <v>2036</v>
      </c>
      <c r="AE34" s="27" cm="1">
        <f t="array" aca="1" ref="AE34" ca="1">IF(AE33="","",_出力[供用開始年度]+AE33)</f>
        <v>2046</v>
      </c>
      <c r="AF34" s="27" cm="1">
        <f t="array" aca="1" ref="AF34" ca="1">IF(AF33="","",_出力[供用開始年度]+AF33)</f>
        <v>2055</v>
      </c>
      <c r="AG34" s="28"/>
    </row>
    <row r="35" spans="25:33"/>
    <row r="36" spans="25:33">
      <c r="Y36" s="29" t="s">
        <v>2</v>
      </c>
      <c r="Z36" s="29" t="s">
        <v>21</v>
      </c>
      <c r="AA36" s="29" t="s">
        <v>22</v>
      </c>
      <c r="AB36" s="29" t="s">
        <v>24</v>
      </c>
      <c r="AC36" s="30" t="s">
        <v>23</v>
      </c>
      <c r="AD36" s="30"/>
      <c r="AE36" s="30"/>
      <c r="AF36" s="30"/>
      <c r="AG36" s="30" t="s">
        <v>41</v>
      </c>
    </row>
    <row r="37" spans="25:33">
      <c r="Y37" s="30"/>
      <c r="Z37" s="30"/>
      <c r="AA37" s="30"/>
      <c r="AB37" s="30"/>
      <c r="AC37" s="18">
        <v>4</v>
      </c>
      <c r="AD37" s="18">
        <v>3</v>
      </c>
      <c r="AE37" s="18">
        <v>2</v>
      </c>
      <c r="AF37" s="18">
        <v>1</v>
      </c>
      <c r="AG37" s="30"/>
    </row>
    <row r="38" spans="25:33">
      <c r="Y38" s="19" t="str" cm="1">
        <f t="array" ref="Y38">IF(_出力[グループ番号]="","",_出力[グループ番号])</f>
        <v>F01D04</v>
      </c>
      <c r="Z38" s="20" cm="1">
        <f t="array" ref="Z38">IF(_出力[グループ番号]="","",_出力[直近の健全度])</f>
        <v>4</v>
      </c>
      <c r="AA38" s="21" cm="1">
        <f t="array" aca="1" ref="AA38" ca="1">IF(_出力[グループ番号]="","",_出力[経過年数])</f>
        <v>35</v>
      </c>
      <c r="AB38" s="22" t="s">
        <v>37</v>
      </c>
      <c r="AC38" s="21" cm="1">
        <f t="array" ref="AC38">IF(_出力[グループ番号]="","",_出力[S-4(標準)])</f>
        <v>24</v>
      </c>
      <c r="AD38" s="21" cm="1">
        <f t="array" ref="AD38">IF(_出力[グループ番号]="","",_出力[S-3(標準)])</f>
        <v>34</v>
      </c>
      <c r="AE38" s="21" cm="1">
        <f t="array" ref="AE38">IF(_出力[グループ番号]="","",_出力[S-2(標準)])</f>
        <v>42</v>
      </c>
      <c r="AF38" s="21" cm="1">
        <f t="array" ref="AF38">IF(_出力[グループ番号]="","",_出力[S-1(標準)])</f>
        <v>48</v>
      </c>
      <c r="AG38" s="23" cm="1">
        <f t="array" ref="AG38">IF(_出力[グループ番号]="","",_出力[標準劣化曲線の係数a])</f>
        <v>-1.684E-3</v>
      </c>
    </row>
    <row r="39" spans="25:33">
      <c r="Y39" s="28"/>
      <c r="Z39" s="25"/>
      <c r="AA39" s="25"/>
      <c r="AB39" s="25"/>
      <c r="AC39" s="27" cm="1">
        <f t="array" ref="AC39">IF(AC38="","",_出力[供用開始年度]+AC38)</f>
        <v>2014</v>
      </c>
      <c r="AD39" s="27" cm="1">
        <f t="array" ref="AD39">IF(AD38="","",_出力[供用開始年度]+AD38)</f>
        <v>2024</v>
      </c>
      <c r="AE39" s="27" cm="1">
        <f t="array" ref="AE39">IF(AE38="","",_出力[供用開始年度]+AE38)</f>
        <v>2032</v>
      </c>
      <c r="AF39" s="27" cm="1">
        <f t="array" ref="AF39">IF(AF38="","",_出力[供用開始年度]+AF38)</f>
        <v>2038</v>
      </c>
      <c r="AG39" s="28"/>
    </row>
    <row r="40" spans="25:33"/>
  </sheetData>
  <sheetProtection sheet="1" scenarios="1" autoFilter="0"/>
  <mergeCells count="18">
    <mergeCell ref="AB26:AB27"/>
    <mergeCell ref="AC26:AF26"/>
    <mergeCell ref="AG26:AG27"/>
    <mergeCell ref="AG31:AG32"/>
    <mergeCell ref="AG36:AG37"/>
    <mergeCell ref="AB36:AB37"/>
    <mergeCell ref="AC36:AF36"/>
    <mergeCell ref="Y31:Y32"/>
    <mergeCell ref="Z31:Z32"/>
    <mergeCell ref="AA31:AA32"/>
    <mergeCell ref="AB31:AB32"/>
    <mergeCell ref="AC31:AF31"/>
    <mergeCell ref="Y26:Y27"/>
    <mergeCell ref="Z26:Z27"/>
    <mergeCell ref="AA26:AA27"/>
    <mergeCell ref="Y36:Y37"/>
    <mergeCell ref="Z36:Z37"/>
    <mergeCell ref="AA36:AA37"/>
  </mergeCells>
  <phoneticPr fontId="1"/>
  <conditionalFormatting sqref="E2:G2">
    <cfRule type="expression" dxfId="3" priority="6">
      <formula>IF(#REF!="直線",TRUE,FALSE)</formula>
    </cfRule>
  </conditionalFormatting>
  <conditionalFormatting sqref="AB28">
    <cfRule type="containsBlanks" dxfId="2" priority="4">
      <formula>LEN(TRIM(AB28))=0</formula>
    </cfRule>
  </conditionalFormatting>
  <conditionalFormatting sqref="AB33">
    <cfRule type="containsBlanks" dxfId="1" priority="1">
      <formula>LEN(TRIM(AB33))=0</formula>
    </cfRule>
  </conditionalFormatting>
  <conditionalFormatting sqref="AB38">
    <cfRule type="containsBlanks" dxfId="0" priority="2">
      <formula>LEN(TRIM(AB38))=0</formula>
    </cfRule>
  </conditionalFormatting>
  <pageMargins left="0.7" right="0.7" top="0.75" bottom="0.75" header="0.3" footer="0.3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5C6D6F2-C766-4011-A125-56B4028EC643}">
          <x14:formula1>
            <xm:f>入力!$B$2:$B$101</xm:f>
          </x14:formula1>
          <xm:sqref>A2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8F77E-4DBB-4913-8A72-56CEE12895C8}">
  <dimension ref="A1:Q201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2" sqref="A2"/>
      <selection pane="bottomRight" sqref="A1:XFD1048576"/>
    </sheetView>
  </sheetViews>
  <sheetFormatPr defaultRowHeight="18.75"/>
  <cols>
    <col min="1" max="1" width="11.875" bestFit="1" customWidth="1"/>
    <col min="2" max="3" width="21.875" bestFit="1" customWidth="1"/>
    <col min="4" max="4" width="17.375" bestFit="1" customWidth="1"/>
    <col min="6" max="6" width="11.875" bestFit="1" customWidth="1"/>
    <col min="7" max="7" width="15.875" bestFit="1" customWidth="1"/>
    <col min="8" max="8" width="14.625" bestFit="1" customWidth="1"/>
    <col min="9" max="9" width="18.875" bestFit="1" customWidth="1"/>
    <col min="10" max="10" width="14.625" bestFit="1" customWidth="1"/>
    <col min="11" max="11" width="18.875" bestFit="1" customWidth="1"/>
    <col min="12" max="12" width="14.625" bestFit="1" customWidth="1"/>
    <col min="13" max="13" width="18.875" bestFit="1" customWidth="1"/>
    <col min="14" max="14" width="14.625" bestFit="1" customWidth="1"/>
    <col min="15" max="15" width="18.875" bestFit="1" customWidth="1"/>
    <col min="16" max="16" width="14.625" bestFit="1" customWidth="1"/>
    <col min="17" max="17" width="18.875" bestFit="1" customWidth="1"/>
  </cols>
  <sheetData>
    <row r="1" spans="1:17">
      <c r="A1" t="s">
        <v>15</v>
      </c>
      <c r="B1" t="s">
        <v>36</v>
      </c>
      <c r="C1" t="s">
        <v>38</v>
      </c>
      <c r="D1" t="s">
        <v>37</v>
      </c>
      <c r="F1" t="s">
        <v>15</v>
      </c>
      <c r="G1" t="s">
        <v>40</v>
      </c>
      <c r="H1" t="s">
        <v>44</v>
      </c>
      <c r="I1" t="s">
        <v>45</v>
      </c>
      <c r="J1" t="s">
        <v>46</v>
      </c>
      <c r="K1" t="s">
        <v>48</v>
      </c>
      <c r="L1" t="s">
        <v>47</v>
      </c>
      <c r="M1" t="s">
        <v>49</v>
      </c>
      <c r="N1" t="s">
        <v>50</v>
      </c>
      <c r="O1" t="s">
        <v>51</v>
      </c>
      <c r="P1" t="s">
        <v>52</v>
      </c>
      <c r="Q1" t="s">
        <v>53</v>
      </c>
    </row>
    <row r="2" spans="1:17">
      <c r="A2" cm="1">
        <f t="array" ref="A2">ROW()-ROW(_計算[#Headers])-1</f>
        <v>0</v>
      </c>
      <c r="B2" s="4">
        <f ca="1">OFFSET(_出力[[#Headers],[単一劣化曲線(直近)の係数a]],1,0)*_計算[[#This Row],[経過年数]]^2+5</f>
        <v>5</v>
      </c>
      <c r="C2" s="4">
        <f ca="1">OFFSET(_出力[[#Headers],[単一劣化曲線(複数)の係数a]],1,0)*_計算[[#This Row],[経過年数]]^2+5</f>
        <v>5</v>
      </c>
      <c r="D2" s="4">
        <f ca="1">OFFSET(_出力[[#Headers],[標準劣化曲線の係数a]],1,0)*_計算[[#This Row],[経過年数]]^2+5</f>
        <v>5</v>
      </c>
      <c r="F2" s="7">
        <f ca="1">IF(OFFSET(_出力[[#Headers],[グループ番号]],1,0)="","",_xlfn.XLOOKUP(OFFSET(_出力[[#Headers],[グループ番号]],1,0),_入力[グループ番号],_入力[x]))</f>
        <v>35</v>
      </c>
      <c r="G2" s="7">
        <f ca="1">IF(OFFSET(_出力[[#Headers],[グループ番号]],1,0)="","",_xlfn.XLOOKUP(OFFSET(_出力[[#Headers],[グループ番号]],1,0),_入力[グループ番号],_入力[直近の健全度]))</f>
        <v>4</v>
      </c>
      <c r="H2" s="7">
        <f ca="1">IF(OFFSET(_出力[[#Headers],[グループ番号]],1,0)="","",_xlfn.XLOOKUP(OFFSET(_出力[[#Headers],[グループ番号]],1,0),_入力[グループ番号],_入力[x(1)]))</f>
        <v>5</v>
      </c>
      <c r="I2" s="7">
        <f ca="1">IF(OFFSET(_出力[[#Headers],[グループ番号]],1,0)="","",_xlfn.XLOOKUP(OFFSET(_出力[[#Headers],[グループ番号]],1,0),_入力[グループ番号],_入力[過去の健全度(1)]))</f>
        <v>5</v>
      </c>
      <c r="J2" s="7">
        <f ca="1">IF(OFFSET(_出力[[#Headers],[グループ番号]],1,0)="","",_xlfn.XLOOKUP(OFFSET(_出力[[#Headers],[グループ番号]],1,0),_入力[グループ番号],_入力[x(2)]))</f>
        <v>0</v>
      </c>
      <c r="K2" s="7">
        <f ca="1">IF(OFFSET(_出力[[#Headers],[グループ番号]],1,0)="","",_xlfn.XLOOKUP(OFFSET(_出力[[#Headers],[グループ番号]],1,0),_入力[グループ番号],_入力[過去の健全度(2)]))</f>
        <v>0</v>
      </c>
      <c r="L2" s="7">
        <f ca="1">IF(OFFSET(_出力[[#Headers],[グループ番号]],1,0)="","",_xlfn.XLOOKUP(OFFSET(_出力[[#Headers],[グループ番号]],1,0),_入力[グループ番号],_入力[x(3)]))</f>
        <v>15</v>
      </c>
      <c r="M2" s="7">
        <f ca="1">IF(OFFSET(_出力[[#Headers],[グループ番号]],1,0)="","",_xlfn.XLOOKUP(OFFSET(_出力[[#Headers],[グループ番号]],1,0),_入力[グループ番号],_入力[過去の健全度(3)]))</f>
        <v>4</v>
      </c>
      <c r="N2" s="7">
        <f ca="1">IF(OFFSET(_出力[[#Headers],[グループ番号]],1,0)="","",_xlfn.XLOOKUP(OFFSET(_出力[[#Headers],[グループ番号]],1,0),_入力[グループ番号],_入力[x(4)]))</f>
        <v>0</v>
      </c>
      <c r="O2" s="7">
        <f ca="1">IF(OFFSET(_出力[[#Headers],[グループ番号]],1,0)="","",_xlfn.XLOOKUP(OFFSET(_出力[[#Headers],[グループ番号]],1,0),_入力[グループ番号],_入力[過去の健全度(4)]))</f>
        <v>0</v>
      </c>
      <c r="P2" s="7">
        <f ca="1">IF(OFFSET(_出力[[#Headers],[グループ番号]],1,0)="","",_xlfn.XLOOKUP(OFFSET(_出力[[#Headers],[グループ番号]],1,0),_入力[グループ番号],_入力[x(5)]))</f>
        <v>0</v>
      </c>
      <c r="Q2" s="7">
        <f ca="1">IF(OFFSET(_出力[[#Headers],[グループ番号]],1,0)="","",_xlfn.XLOOKUP(OFFSET(_出力[[#Headers],[グループ番号]],1,0),_入力[グループ番号],_入力[過去の健全度(5)]))</f>
        <v>0</v>
      </c>
    </row>
    <row r="3" spans="1:17">
      <c r="A3" cm="1">
        <f t="array" ref="A3">ROW()-ROW(_計算[#Headers])-1</f>
        <v>1</v>
      </c>
      <c r="B3" s="4">
        <f ca="1">OFFSET(_出力[[#Headers],[単一劣化曲線(直近)の係数a]],1,0)*_計算[[#This Row],[経過年数]]^2+5</f>
        <v>4.9991836734693882</v>
      </c>
      <c r="C3" s="4">
        <f ca="1">OFFSET(_出力[[#Headers],[単一劣化曲線(複数)の係数a]],1,0)*_計算[[#This Row],[経過年数]]^2+5</f>
        <v>4.999065646395489</v>
      </c>
      <c r="D3" s="4">
        <f ca="1">OFFSET(_出力[[#Headers],[標準劣化曲線の係数a]],1,0)*_計算[[#This Row],[経過年数]]^2+5</f>
        <v>4.998316</v>
      </c>
      <c r="F3" s="7">
        <f ca="1">IF(OFFSET(_出力[[#Headers],[グループ番号]],1,0)="","",_xlfn.XLOOKUP(OFFSET(_出力[[#Headers],[グループ番号]],1,0),_入力[グループ番号],_入力[x]))</f>
        <v>35</v>
      </c>
      <c r="G3" s="7">
        <f ca="1">IF(OFFSET(_出力[[#Headers],[グループ番号]],1,0)="","",_xlfn.XLOOKUP(OFFSET(_出力[[#Headers],[グループ番号]],1,0),_入力[グループ番号],_入力[直近の健全度]))</f>
        <v>4</v>
      </c>
      <c r="H3" s="7">
        <f ca="1">IF(OFFSET(_出力[[#Headers],[グループ番号]],1,0)="","",_xlfn.XLOOKUP(OFFSET(_出力[[#Headers],[グループ番号]],1,0),_入力[グループ番号],_入力[x(1)]))</f>
        <v>5</v>
      </c>
      <c r="I3" s="7">
        <f ca="1">IF(OFFSET(_出力[[#Headers],[グループ番号]],1,0)="","",_xlfn.XLOOKUP(OFFSET(_出力[[#Headers],[グループ番号]],1,0),_入力[グループ番号],_入力[過去の健全度(1)]))</f>
        <v>5</v>
      </c>
      <c r="J3" s="7">
        <f ca="1">IF(OFFSET(_出力[[#Headers],[グループ番号]],1,0)="","",_xlfn.XLOOKUP(OFFSET(_出力[[#Headers],[グループ番号]],1,0),_入力[グループ番号],_入力[x(2)]))</f>
        <v>0</v>
      </c>
      <c r="K3" s="7">
        <f ca="1">IF(OFFSET(_出力[[#Headers],[グループ番号]],1,0)="","",_xlfn.XLOOKUP(OFFSET(_出力[[#Headers],[グループ番号]],1,0),_入力[グループ番号],_入力[過去の健全度(2)]))</f>
        <v>0</v>
      </c>
      <c r="L3" s="7">
        <f ca="1">IF(OFFSET(_出力[[#Headers],[グループ番号]],1,0)="","",_xlfn.XLOOKUP(OFFSET(_出力[[#Headers],[グループ番号]],1,0),_入力[グループ番号],_入力[x(3)]))</f>
        <v>15</v>
      </c>
      <c r="M3" s="7">
        <f ca="1">IF(OFFSET(_出力[[#Headers],[グループ番号]],1,0)="","",_xlfn.XLOOKUP(OFFSET(_出力[[#Headers],[グループ番号]],1,0),_入力[グループ番号],_入力[過去の健全度(3)]))</f>
        <v>4</v>
      </c>
      <c r="N3" s="7">
        <f ca="1">IF(OFFSET(_出力[[#Headers],[グループ番号]],1,0)="","",_xlfn.XLOOKUP(OFFSET(_出力[[#Headers],[グループ番号]],1,0),_入力[グループ番号],_入力[x(4)]))</f>
        <v>0</v>
      </c>
      <c r="O3" s="7">
        <f ca="1">IF(OFFSET(_出力[[#Headers],[グループ番号]],1,0)="","",_xlfn.XLOOKUP(OFFSET(_出力[[#Headers],[グループ番号]],1,0),_入力[グループ番号],_入力[過去の健全度(4)]))</f>
        <v>0</v>
      </c>
      <c r="P3" s="7">
        <f ca="1">IF(OFFSET(_出力[[#Headers],[グループ番号]],1,0)="","",_xlfn.XLOOKUP(OFFSET(_出力[[#Headers],[グループ番号]],1,0),_入力[グループ番号],_入力[x(5)]))</f>
        <v>0</v>
      </c>
      <c r="Q3" s="7">
        <f ca="1">IF(OFFSET(_出力[[#Headers],[グループ番号]],1,0)="","",_xlfn.XLOOKUP(OFFSET(_出力[[#Headers],[グループ番号]],1,0),_入力[グループ番号],_入力[過去の健全度(5)]))</f>
        <v>0</v>
      </c>
    </row>
    <row r="4" spans="1:17">
      <c r="A4" cm="1">
        <f t="array" ref="A4">ROW()-ROW(_計算[#Headers])-1</f>
        <v>2</v>
      </c>
      <c r="B4" s="4">
        <f ca="1">OFFSET(_出力[[#Headers],[単一劣化曲線(直近)の係数a]],1,0)*_計算[[#This Row],[経過年数]]^2+5</f>
        <v>4.996734693877551</v>
      </c>
      <c r="C4" s="4">
        <f ca="1">OFFSET(_出力[[#Headers],[単一劣化曲線(複数)の係数a]],1,0)*_計算[[#This Row],[経過年数]]^2+5</f>
        <v>4.9962625855819569</v>
      </c>
      <c r="D4" s="4">
        <f ca="1">OFFSET(_出力[[#Headers],[標準劣化曲線の係数a]],1,0)*_計算[[#This Row],[経過年数]]^2+5</f>
        <v>4.9932639999999999</v>
      </c>
    </row>
    <row r="5" spans="1:17">
      <c r="A5" cm="1">
        <f t="array" ref="A5">ROW()-ROW(_計算[#Headers])-1</f>
        <v>3</v>
      </c>
      <c r="B5" s="4">
        <f ca="1">OFFSET(_出力[[#Headers],[単一劣化曲線(直近)の係数a]],1,0)*_計算[[#This Row],[経過年数]]^2+5</f>
        <v>4.9926530612244902</v>
      </c>
      <c r="C5" s="4">
        <f ca="1">OFFSET(_出力[[#Headers],[単一劣化曲線(複数)の係数a]],1,0)*_計算[[#This Row],[経過年数]]^2+5</f>
        <v>4.9915908175594037</v>
      </c>
      <c r="D5" s="4">
        <f ca="1">OFFSET(_出力[[#Headers],[標準劣化曲線の係数a]],1,0)*_計算[[#This Row],[経過年数]]^2+5</f>
        <v>4.9848439999999998</v>
      </c>
    </row>
    <row r="6" spans="1:17">
      <c r="A6" cm="1">
        <f t="array" ref="A6">ROW()-ROW(_計算[#Headers])-1</f>
        <v>4</v>
      </c>
      <c r="B6" s="4">
        <f ca="1">OFFSET(_出力[[#Headers],[単一劣化曲線(直近)の係数a]],1,0)*_計算[[#This Row],[経過年数]]^2+5</f>
        <v>4.9869387755102039</v>
      </c>
      <c r="C6" s="4">
        <f ca="1">OFFSET(_出力[[#Headers],[単一劣化曲線(複数)の係数a]],1,0)*_計算[[#This Row],[経過年数]]^2+5</f>
        <v>4.9850503423278294</v>
      </c>
      <c r="D6" s="4">
        <f ca="1">OFFSET(_出力[[#Headers],[標準劣化曲線の係数a]],1,0)*_計算[[#This Row],[経過年数]]^2+5</f>
        <v>4.9730559999999997</v>
      </c>
    </row>
    <row r="7" spans="1:17">
      <c r="A7" cm="1">
        <f t="array" ref="A7">ROW()-ROW(_計算[#Headers])-1</f>
        <v>5</v>
      </c>
      <c r="B7" s="4">
        <f ca="1">OFFSET(_出力[[#Headers],[単一劣化曲線(直近)の係数a]],1,0)*_計算[[#This Row],[経過年数]]^2+5</f>
        <v>4.9795918367346941</v>
      </c>
      <c r="C7" s="4">
        <f ca="1">OFFSET(_出力[[#Headers],[単一劣化曲線(複数)の係数a]],1,0)*_計算[[#This Row],[経過年数]]^2+5</f>
        <v>4.9766411598872331</v>
      </c>
      <c r="D7" s="4">
        <f ca="1">OFFSET(_出力[[#Headers],[標準劣化曲線の係数a]],1,0)*_計算[[#This Row],[経過年数]]^2+5</f>
        <v>4.9579000000000004</v>
      </c>
    </row>
    <row r="8" spans="1:17">
      <c r="A8" cm="1">
        <f t="array" ref="A8">ROW()-ROW(_計算[#Headers])-1</f>
        <v>6</v>
      </c>
      <c r="B8" s="4">
        <f ca="1">OFFSET(_出力[[#Headers],[単一劣化曲線(直近)の係数a]],1,0)*_計算[[#This Row],[経過年数]]^2+5</f>
        <v>4.9706122448979588</v>
      </c>
      <c r="C8" s="4">
        <f ca="1">OFFSET(_出力[[#Headers],[単一劣化曲線(複数)の係数a]],1,0)*_計算[[#This Row],[経過年数]]^2+5</f>
        <v>4.9663632702376157</v>
      </c>
      <c r="D8" s="4">
        <f ca="1">OFFSET(_出力[[#Headers],[標準劣化曲線の係数a]],1,0)*_計算[[#This Row],[経過年数]]^2+5</f>
        <v>4.9393760000000002</v>
      </c>
    </row>
    <row r="9" spans="1:17">
      <c r="A9" cm="1">
        <f t="array" ref="A9">ROW()-ROW(_計算[#Headers])-1</f>
        <v>7</v>
      </c>
      <c r="B9" s="4">
        <f ca="1">OFFSET(_出力[[#Headers],[単一劣化曲線(直近)の係数a]],1,0)*_計算[[#This Row],[経過年数]]^2+5</f>
        <v>4.96</v>
      </c>
      <c r="C9" s="4">
        <f ca="1">OFFSET(_出力[[#Headers],[単一劣化曲線(複数)の係数a]],1,0)*_計算[[#This Row],[経過年数]]^2+5</f>
        <v>4.9542166733789772</v>
      </c>
      <c r="D9" s="4">
        <f ca="1">OFFSET(_出力[[#Headers],[標準劣化曲線の係数a]],1,0)*_計算[[#This Row],[経過年数]]^2+5</f>
        <v>4.917484</v>
      </c>
    </row>
    <row r="10" spans="1:17">
      <c r="A10" cm="1">
        <f t="array" ref="A10">ROW()-ROW(_計算[#Headers])-1</f>
        <v>8</v>
      </c>
      <c r="B10" s="4">
        <f ca="1">OFFSET(_出力[[#Headers],[単一劣化曲線(直近)の係数a]],1,0)*_計算[[#This Row],[経過年数]]^2+5</f>
        <v>4.9477551020408166</v>
      </c>
      <c r="C10" s="4">
        <f ca="1">OFFSET(_出力[[#Headers],[単一劣化曲線(複数)の係数a]],1,0)*_計算[[#This Row],[経過年数]]^2+5</f>
        <v>4.9402013693113167</v>
      </c>
      <c r="D10" s="4">
        <f ca="1">OFFSET(_出力[[#Headers],[標準劣化曲線の係数a]],1,0)*_計算[[#This Row],[経過年数]]^2+5</f>
        <v>4.8922239999999997</v>
      </c>
    </row>
    <row r="11" spans="1:17">
      <c r="A11" cm="1">
        <f t="array" ref="A11">ROW()-ROW(_計算[#Headers])-1</f>
        <v>9</v>
      </c>
      <c r="B11" s="4">
        <f ca="1">OFFSET(_出力[[#Headers],[単一劣化曲線(直近)の係数a]],1,0)*_計算[[#This Row],[経過年数]]^2+5</f>
        <v>4.9338775510204078</v>
      </c>
      <c r="C11" s="4">
        <f ca="1">OFFSET(_出力[[#Headers],[単一劣化曲線(複数)の係数a]],1,0)*_計算[[#This Row],[経過年数]]^2+5</f>
        <v>4.9243173580346351</v>
      </c>
      <c r="D11" s="4">
        <f ca="1">OFFSET(_出力[[#Headers],[標準劣化曲線の係数a]],1,0)*_計算[[#This Row],[経過年数]]^2+5</f>
        <v>4.8635960000000003</v>
      </c>
    </row>
    <row r="12" spans="1:17">
      <c r="A12" cm="1">
        <f t="array" ref="A12">ROW()-ROW(_計算[#Headers])-1</f>
        <v>10</v>
      </c>
      <c r="B12" s="4">
        <f ca="1">OFFSET(_出力[[#Headers],[単一劣化曲線(直近)の係数a]],1,0)*_計算[[#This Row],[経過年数]]^2+5</f>
        <v>4.9183673469387754</v>
      </c>
      <c r="C12" s="4">
        <f ca="1">OFFSET(_出力[[#Headers],[単一劣化曲線(複数)の係数a]],1,0)*_計算[[#This Row],[経過年数]]^2+5</f>
        <v>4.9065646395489324</v>
      </c>
      <c r="D12" s="4">
        <f ca="1">OFFSET(_出力[[#Headers],[標準劣化曲線の係数a]],1,0)*_計算[[#This Row],[経過年数]]^2+5</f>
        <v>4.8315999999999999</v>
      </c>
    </row>
    <row r="13" spans="1:17">
      <c r="A13" cm="1">
        <f t="array" ref="A13">ROW()-ROW(_計算[#Headers])-1</f>
        <v>11</v>
      </c>
      <c r="B13" s="4">
        <f ca="1">OFFSET(_出力[[#Headers],[単一劣化曲線(直近)の係数a]],1,0)*_計算[[#This Row],[経過年数]]^2+5</f>
        <v>4.9012244897959185</v>
      </c>
      <c r="C13" s="4">
        <f ca="1">OFFSET(_出力[[#Headers],[単一劣化曲線(複数)の係数a]],1,0)*_計算[[#This Row],[経過年数]]^2+5</f>
        <v>4.8869432138542086</v>
      </c>
      <c r="D13" s="4">
        <f ca="1">OFFSET(_出力[[#Headers],[標準劣化曲線の係数a]],1,0)*_計算[[#This Row],[経過年数]]^2+5</f>
        <v>4.7962360000000004</v>
      </c>
    </row>
    <row r="14" spans="1:17">
      <c r="A14" cm="1">
        <f t="array" ref="A14">ROW()-ROW(_計算[#Headers])-1</f>
        <v>12</v>
      </c>
      <c r="B14" s="4">
        <f ca="1">OFFSET(_出力[[#Headers],[単一劣化曲線(直近)の係数a]],1,0)*_計算[[#This Row],[経過年数]]^2+5</f>
        <v>4.8824489795918371</v>
      </c>
      <c r="C14" s="4">
        <f ca="1">OFFSET(_出力[[#Headers],[単一劣化曲線(複数)の係数a]],1,0)*_計算[[#This Row],[経過年数]]^2+5</f>
        <v>4.8654530809504628</v>
      </c>
      <c r="D14" s="4">
        <f ca="1">OFFSET(_出力[[#Headers],[標準劣化曲線の係数a]],1,0)*_計算[[#This Row],[経過年数]]^2+5</f>
        <v>4.757504</v>
      </c>
    </row>
    <row r="15" spans="1:17">
      <c r="A15" cm="1">
        <f t="array" ref="A15">ROW()-ROW(_計算[#Headers])-1</f>
        <v>13</v>
      </c>
      <c r="B15" s="4">
        <f ca="1">OFFSET(_出力[[#Headers],[単一劣化曲線(直近)の係数a]],1,0)*_計算[[#This Row],[経過年数]]^2+5</f>
        <v>4.8620408163265303</v>
      </c>
      <c r="C15" s="4">
        <f ca="1">OFFSET(_出力[[#Headers],[単一劣化曲線(複数)の係数a]],1,0)*_計算[[#This Row],[経過年数]]^2+5</f>
        <v>4.8420942408376959</v>
      </c>
      <c r="D15" s="4">
        <f ca="1">OFFSET(_出力[[#Headers],[標準劣化曲線の係数a]],1,0)*_計算[[#This Row],[経過年数]]^2+5</f>
        <v>4.7154040000000004</v>
      </c>
    </row>
    <row r="16" spans="1:17">
      <c r="A16" cm="1">
        <f t="array" ref="A16">ROW()-ROW(_計算[#Headers])-1</f>
        <v>14</v>
      </c>
      <c r="B16" s="4">
        <f ca="1">OFFSET(_出力[[#Headers],[単一劣化曲線(直近)の係数a]],1,0)*_計算[[#This Row],[経過年数]]^2+5</f>
        <v>4.84</v>
      </c>
      <c r="C16" s="4">
        <f ca="1">OFFSET(_出力[[#Headers],[単一劣化曲線(複数)の係数a]],1,0)*_計算[[#This Row],[経過年数]]^2+5</f>
        <v>4.8168666935159079</v>
      </c>
      <c r="D16" s="4">
        <f ca="1">OFFSET(_出力[[#Headers],[標準劣化曲線の係数a]],1,0)*_計算[[#This Row],[経過年数]]^2+5</f>
        <v>4.6699359999999999</v>
      </c>
    </row>
    <row r="17" spans="1:4">
      <c r="A17" cm="1">
        <f t="array" ref="A17">ROW()-ROW(_計算[#Headers])-1</f>
        <v>15</v>
      </c>
      <c r="B17" s="4">
        <f ca="1">OFFSET(_出力[[#Headers],[単一劣化曲線(直近)の係数a]],1,0)*_計算[[#This Row],[経過年数]]^2+5</f>
        <v>4.8163265306122449</v>
      </c>
      <c r="C17" s="4">
        <f ca="1">OFFSET(_出力[[#Headers],[単一劣化曲線(複数)の係数a]],1,0)*_計算[[#This Row],[経過年数]]^2+5</f>
        <v>4.7897704389850988</v>
      </c>
      <c r="D17" s="4">
        <f ca="1">OFFSET(_出力[[#Headers],[標準劣化曲線の係数a]],1,0)*_計算[[#This Row],[経過年数]]^2+5</f>
        <v>4.6211000000000002</v>
      </c>
    </row>
    <row r="18" spans="1:4">
      <c r="A18" cm="1">
        <f t="array" ref="A18">ROW()-ROW(_計算[#Headers])-1</f>
        <v>16</v>
      </c>
      <c r="B18" s="4">
        <f ca="1">OFFSET(_出力[[#Headers],[単一劣化曲線(直近)の係数a]],1,0)*_計算[[#This Row],[経過年数]]^2+5</f>
        <v>4.7910204081632655</v>
      </c>
      <c r="C18" s="4">
        <f ca="1">OFFSET(_出力[[#Headers],[単一劣化曲線(複数)の係数a]],1,0)*_計算[[#This Row],[経過年数]]^2+5</f>
        <v>4.7608054772452677</v>
      </c>
      <c r="D18" s="4">
        <f ca="1">OFFSET(_出力[[#Headers],[標準劣化曲線の係数a]],1,0)*_計算[[#This Row],[経過年数]]^2+5</f>
        <v>4.5688959999999996</v>
      </c>
    </row>
    <row r="19" spans="1:4">
      <c r="A19" cm="1">
        <f t="array" ref="A19">ROW()-ROW(_計算[#Headers])-1</f>
        <v>17</v>
      </c>
      <c r="B19" s="4">
        <f ca="1">OFFSET(_出力[[#Headers],[単一劣化曲線(直近)の係数a]],1,0)*_計算[[#This Row],[経過年数]]^2+5</f>
        <v>4.7640816326530615</v>
      </c>
      <c r="C19" s="4">
        <f ca="1">OFFSET(_出力[[#Headers],[単一劣化曲線(複数)の係数a]],1,0)*_計算[[#This Row],[経過年数]]^2+5</f>
        <v>4.7299718082964155</v>
      </c>
      <c r="D19" s="4">
        <f ca="1">OFFSET(_出力[[#Headers],[標準劣化曲線の係数a]],1,0)*_計算[[#This Row],[経過年数]]^2+5</f>
        <v>4.5133239999999999</v>
      </c>
    </row>
    <row r="20" spans="1:4">
      <c r="A20" cm="1">
        <f t="array" ref="A20">ROW()-ROW(_計算[#Headers])-1</f>
        <v>18</v>
      </c>
      <c r="B20" s="4">
        <f ca="1">OFFSET(_出力[[#Headers],[単一劣化曲線(直近)の係数a]],1,0)*_計算[[#This Row],[経過年数]]^2+5</f>
        <v>4.735510204081633</v>
      </c>
      <c r="C20" s="4">
        <f ca="1">OFFSET(_出力[[#Headers],[単一劣化曲線(複数)の係数a]],1,0)*_計算[[#This Row],[経過年数]]^2+5</f>
        <v>4.6972694321385422</v>
      </c>
      <c r="D20" s="4">
        <f ca="1">OFFSET(_出力[[#Headers],[標準劣化曲線の係数a]],1,0)*_計算[[#This Row],[経過年数]]^2+5</f>
        <v>4.4543840000000001</v>
      </c>
    </row>
    <row r="21" spans="1:4">
      <c r="A21" cm="1">
        <f t="array" ref="A21">ROW()-ROW(_計算[#Headers])-1</f>
        <v>19</v>
      </c>
      <c r="B21" s="4">
        <f ca="1">OFFSET(_出力[[#Headers],[単一劣化曲線(直近)の係数a]],1,0)*_計算[[#This Row],[経過年数]]^2+5</f>
        <v>4.7053061224489792</v>
      </c>
      <c r="C21" s="4">
        <f ca="1">OFFSET(_出力[[#Headers],[単一劣化曲線(複数)の係数a]],1,0)*_計算[[#This Row],[経過年数]]^2+5</f>
        <v>4.6626983487716469</v>
      </c>
      <c r="D21" s="4">
        <f ca="1">OFFSET(_出力[[#Headers],[標準劣化曲線の係数a]],1,0)*_計算[[#This Row],[経過年数]]^2+5</f>
        <v>4.3920760000000003</v>
      </c>
    </row>
    <row r="22" spans="1:4">
      <c r="A22" cm="1">
        <f t="array" ref="A22">ROW()-ROW(_計算[#Headers])-1</f>
        <v>20</v>
      </c>
      <c r="B22" s="4">
        <f ca="1">OFFSET(_出力[[#Headers],[単一劣化曲線(直近)の係数a]],1,0)*_計算[[#This Row],[経過年数]]^2+5</f>
        <v>4.6734693877551017</v>
      </c>
      <c r="C22" s="4">
        <f ca="1">OFFSET(_出力[[#Headers],[単一劣化曲線(複数)の係数a]],1,0)*_計算[[#This Row],[経過年数]]^2+5</f>
        <v>4.6262585581957314</v>
      </c>
      <c r="D22" s="4">
        <f ca="1">OFFSET(_出力[[#Headers],[標準劣化曲線の係数a]],1,0)*_計算[[#This Row],[経過年数]]^2+5</f>
        <v>4.3263999999999996</v>
      </c>
    </row>
    <row r="23" spans="1:4">
      <c r="A23" cm="1">
        <f t="array" ref="A23">ROW()-ROW(_計算[#Headers])-1</f>
        <v>21</v>
      </c>
      <c r="B23" s="4">
        <f ca="1">OFFSET(_出力[[#Headers],[単一劣化曲線(直近)の係数a]],1,0)*_計算[[#This Row],[経過年数]]^2+5</f>
        <v>4.6399999999999997</v>
      </c>
      <c r="C23" s="4">
        <f ca="1">OFFSET(_出力[[#Headers],[単一劣化曲線(複数)の係数a]],1,0)*_計算[[#This Row],[経過年数]]^2+5</f>
        <v>4.587950060410793</v>
      </c>
      <c r="D23" s="4">
        <f ca="1">OFFSET(_出力[[#Headers],[標準劣化曲線の係数a]],1,0)*_計算[[#This Row],[経過年数]]^2+5</f>
        <v>4.2573559999999997</v>
      </c>
    </row>
    <row r="24" spans="1:4">
      <c r="A24" cm="1">
        <f t="array" ref="A24">ROW()-ROW(_計算[#Headers])-1</f>
        <v>22</v>
      </c>
      <c r="B24" s="4">
        <f ca="1">OFFSET(_出力[[#Headers],[単一劣化曲線(直近)の係数a]],1,0)*_計算[[#This Row],[経過年数]]^2+5</f>
        <v>4.6048979591836732</v>
      </c>
      <c r="C24" s="4">
        <f ca="1">OFFSET(_出力[[#Headers],[単一劣化曲線(複数)の係数a]],1,0)*_計算[[#This Row],[経過年数]]^2+5</f>
        <v>4.5477728554168344</v>
      </c>
      <c r="D24" s="4">
        <f ca="1">OFFSET(_出力[[#Headers],[標準劣化曲線の係数a]],1,0)*_計算[[#This Row],[経過年数]]^2+5</f>
        <v>4.1849439999999998</v>
      </c>
    </row>
    <row r="25" spans="1:4">
      <c r="A25" cm="1">
        <f t="array" ref="A25">ROW()-ROW(_計算[#Headers])-1</f>
        <v>23</v>
      </c>
      <c r="B25" s="4">
        <f ca="1">OFFSET(_出力[[#Headers],[単一劣化曲線(直近)の係数a]],1,0)*_計算[[#This Row],[経過年数]]^2+5</f>
        <v>4.5681632653061222</v>
      </c>
      <c r="C25" s="4">
        <f ca="1">OFFSET(_出力[[#Headers],[単一劣化曲線(複数)の係数a]],1,0)*_計算[[#This Row],[経過年数]]^2+5</f>
        <v>4.5057269432138538</v>
      </c>
      <c r="D25" s="4">
        <f ca="1">OFFSET(_出力[[#Headers],[標準劣化曲線の係数a]],1,0)*_計算[[#This Row],[経過年数]]^2+5</f>
        <v>4.1091639999999998</v>
      </c>
    </row>
    <row r="26" spans="1:4">
      <c r="A26" cm="1">
        <f t="array" ref="A26">ROW()-ROW(_計算[#Headers])-1</f>
        <v>24</v>
      </c>
      <c r="B26" s="4">
        <f ca="1">OFFSET(_出力[[#Headers],[単一劣化曲線(直近)の係数a]],1,0)*_計算[[#This Row],[経過年数]]^2+5</f>
        <v>4.5297959183673466</v>
      </c>
      <c r="C26" s="4">
        <f ca="1">OFFSET(_出力[[#Headers],[単一劣化曲線(複数)の係数a]],1,0)*_計算[[#This Row],[経過年数]]^2+5</f>
        <v>4.461812323801853</v>
      </c>
      <c r="D26" s="4">
        <f ca="1">OFFSET(_出力[[#Headers],[標準劣化曲線の係数a]],1,0)*_計算[[#This Row],[経過年数]]^2+5</f>
        <v>4.0300159999999998</v>
      </c>
    </row>
    <row r="27" spans="1:4">
      <c r="A27" cm="1">
        <f t="array" ref="A27">ROW()-ROW(_計算[#Headers])-1</f>
        <v>25</v>
      </c>
      <c r="B27" s="4">
        <f ca="1">OFFSET(_出力[[#Headers],[単一劣化曲線(直近)の係数a]],1,0)*_計算[[#This Row],[経過年数]]^2+5</f>
        <v>4.4897959183673466</v>
      </c>
      <c r="C27" s="4">
        <f ca="1">OFFSET(_出力[[#Headers],[単一劣化曲線(複数)の係数a]],1,0)*_計算[[#This Row],[経過年数]]^2+5</f>
        <v>4.4160289971808293</v>
      </c>
      <c r="D27" s="4">
        <f ca="1">OFFSET(_出力[[#Headers],[標準劣化曲線の係数a]],1,0)*_計算[[#This Row],[経過年数]]^2+5</f>
        <v>3.9474999999999998</v>
      </c>
    </row>
    <row r="28" spans="1:4">
      <c r="A28" cm="1">
        <f t="array" ref="A28">ROW()-ROW(_計算[#Headers])-1</f>
        <v>26</v>
      </c>
      <c r="B28" s="4">
        <f ca="1">OFFSET(_出力[[#Headers],[単一劣化曲線(直近)の係数a]],1,0)*_計算[[#This Row],[経過年数]]^2+5</f>
        <v>4.448163265306122</v>
      </c>
      <c r="C28" s="4">
        <f ca="1">OFFSET(_出力[[#Headers],[単一劣化曲線(複数)の係数a]],1,0)*_計算[[#This Row],[経過年数]]^2+5</f>
        <v>4.3683769633507854</v>
      </c>
      <c r="D28" s="4">
        <f ca="1">OFFSET(_出力[[#Headers],[標準劣化曲線の係数a]],1,0)*_計算[[#This Row],[経過年数]]^2+5</f>
        <v>3.8616159999999997</v>
      </c>
    </row>
    <row r="29" spans="1:4">
      <c r="A29" cm="1">
        <f t="array" ref="A29">ROW()-ROW(_計算[#Headers])-1</f>
        <v>27</v>
      </c>
      <c r="B29" s="4">
        <f ca="1">OFFSET(_出力[[#Headers],[単一劣化曲線(直近)の係数a]],1,0)*_計算[[#This Row],[経過年数]]^2+5</f>
        <v>4.404897959183673</v>
      </c>
      <c r="C29" s="4">
        <f ca="1">OFFSET(_出力[[#Headers],[単一劣化曲線(複数)の係数a]],1,0)*_計算[[#This Row],[経過年数]]^2+5</f>
        <v>4.3188562223117195</v>
      </c>
      <c r="D29" s="4">
        <f ca="1">OFFSET(_出力[[#Headers],[標準劣化曲線の係数a]],1,0)*_計算[[#This Row],[経過年数]]^2+5</f>
        <v>3.7723640000000001</v>
      </c>
    </row>
    <row r="30" spans="1:4">
      <c r="A30" cm="1">
        <f t="array" ref="A30">ROW()-ROW(_計算[#Headers])-1</f>
        <v>28</v>
      </c>
      <c r="B30" s="4">
        <f ca="1">OFFSET(_出力[[#Headers],[単一劣化曲線(直近)の係数a]],1,0)*_計算[[#This Row],[経過年数]]^2+5</f>
        <v>4.3600000000000003</v>
      </c>
      <c r="C30" s="4">
        <f ca="1">OFFSET(_出力[[#Headers],[単一劣化曲線(複数)の係数a]],1,0)*_計算[[#This Row],[経過年数]]^2+5</f>
        <v>4.2674667740636325</v>
      </c>
      <c r="D30" s="4">
        <f ca="1">OFFSET(_出力[[#Headers],[標準劣化曲線の係数a]],1,0)*_計算[[#This Row],[経過年数]]^2+5</f>
        <v>3.6797440000000003</v>
      </c>
    </row>
    <row r="31" spans="1:4">
      <c r="A31" cm="1">
        <f t="array" ref="A31">ROW()-ROW(_計算[#Headers])-1</f>
        <v>29</v>
      </c>
      <c r="B31" s="4">
        <f ca="1">OFFSET(_出力[[#Headers],[単一劣化曲線(直近)の係数a]],1,0)*_計算[[#This Row],[経過年数]]^2+5</f>
        <v>4.3134693877551022</v>
      </c>
      <c r="C31" s="4">
        <f ca="1">OFFSET(_出力[[#Headers],[単一劣化曲線(複数)の係数a]],1,0)*_計算[[#This Row],[経過年数]]^2+5</f>
        <v>4.2142086186065244</v>
      </c>
      <c r="D31" s="4">
        <f ca="1">OFFSET(_出力[[#Headers],[標準劣化曲線の係数a]],1,0)*_計算[[#This Row],[経過年数]]^2+5</f>
        <v>3.5837560000000002</v>
      </c>
    </row>
    <row r="32" spans="1:4">
      <c r="A32" cm="1">
        <f t="array" ref="A32">ROW()-ROW(_計算[#Headers])-1</f>
        <v>30</v>
      </c>
      <c r="B32" s="4">
        <f ca="1">OFFSET(_出力[[#Headers],[単一劣化曲線(直近)の係数a]],1,0)*_計算[[#This Row],[経過年数]]^2+5</f>
        <v>4.2653061224489797</v>
      </c>
      <c r="C32" s="4">
        <f ca="1">OFFSET(_出力[[#Headers],[単一劣化曲線(複数)の係数a]],1,0)*_計算[[#This Row],[経過年数]]^2+5</f>
        <v>4.1590817559403943</v>
      </c>
      <c r="D32" s="4">
        <f ca="1">OFFSET(_出力[[#Headers],[標準劣化曲線の係数a]],1,0)*_計算[[#This Row],[経過年数]]^2+5</f>
        <v>3.4843999999999999</v>
      </c>
    </row>
    <row r="33" spans="1:4">
      <c r="A33" cm="1">
        <f t="array" ref="A33">ROW()-ROW(_計算[#Headers])-1</f>
        <v>31</v>
      </c>
      <c r="B33" s="4">
        <f ca="1">OFFSET(_出力[[#Headers],[単一劣化曲線(直近)の係数a]],1,0)*_計算[[#This Row],[経過年数]]^2+5</f>
        <v>4.2155102040816326</v>
      </c>
      <c r="C33" s="4">
        <f ca="1">OFFSET(_出力[[#Headers],[単一劣化曲線(複数)の係数a]],1,0)*_計算[[#This Row],[経過年数]]^2+5</f>
        <v>4.102086186065244</v>
      </c>
      <c r="D33" s="4">
        <f ca="1">OFFSET(_出力[[#Headers],[標準劣化曲線の係数a]],1,0)*_計算[[#This Row],[経過年数]]^2+5</f>
        <v>3.3816760000000001</v>
      </c>
    </row>
    <row r="34" spans="1:4">
      <c r="A34" cm="1">
        <f t="array" ref="A34">ROW()-ROW(_計算[#Headers])-1</f>
        <v>32</v>
      </c>
      <c r="B34" s="4">
        <f ca="1">OFFSET(_出力[[#Headers],[単一劣化曲線(直近)の係数a]],1,0)*_計算[[#This Row],[経過年数]]^2+5</f>
        <v>4.164081632653061</v>
      </c>
      <c r="C34" s="4">
        <f ca="1">OFFSET(_出力[[#Headers],[単一劣化曲線(複数)の係数a]],1,0)*_計算[[#This Row],[経過年数]]^2+5</f>
        <v>4.0432219089810708</v>
      </c>
      <c r="D34" s="4">
        <f ca="1">OFFSET(_出力[[#Headers],[標準劣化曲線の係数a]],1,0)*_計算[[#This Row],[経過年数]]^2+5</f>
        <v>3.2755840000000003</v>
      </c>
    </row>
    <row r="35" spans="1:4">
      <c r="A35" cm="1">
        <f t="array" ref="A35">ROW()-ROW(_計算[#Headers])-1</f>
        <v>33</v>
      </c>
      <c r="B35" s="4">
        <f ca="1">OFFSET(_出力[[#Headers],[単一劣化曲線(直近)の係数a]],1,0)*_計算[[#This Row],[経過年数]]^2+5</f>
        <v>4.1110204081632649</v>
      </c>
      <c r="C35" s="4">
        <f ca="1">OFFSET(_出力[[#Headers],[単一劣化曲線(複数)の係数a]],1,0)*_計算[[#This Row],[経過年数]]^2+5</f>
        <v>3.9824889246878774</v>
      </c>
      <c r="D35" s="4">
        <f ca="1">OFFSET(_出力[[#Headers],[標準劣化曲線の係数a]],1,0)*_計算[[#This Row],[経過年数]]^2+5</f>
        <v>3.1661239999999999</v>
      </c>
    </row>
    <row r="36" spans="1:4">
      <c r="A36" cm="1">
        <f t="array" ref="A36">ROW()-ROW(_計算[#Headers])-1</f>
        <v>34</v>
      </c>
      <c r="B36" s="4">
        <f ca="1">OFFSET(_出力[[#Headers],[単一劣化曲線(直近)の係数a]],1,0)*_計算[[#This Row],[経過年数]]^2+5</f>
        <v>4.0563265306122451</v>
      </c>
      <c r="C36" s="4">
        <f ca="1">OFFSET(_出力[[#Headers],[単一劣化曲線(複数)の係数a]],1,0)*_計算[[#This Row],[経過年数]]^2+5</f>
        <v>3.9198872331856625</v>
      </c>
      <c r="D36" s="4">
        <f ca="1">OFFSET(_出力[[#Headers],[標準劣化曲線の係数a]],1,0)*_計算[[#This Row],[経過年数]]^2+5</f>
        <v>3.053296</v>
      </c>
    </row>
    <row r="37" spans="1:4">
      <c r="A37" cm="1">
        <f t="array" ref="A37">ROW()-ROW(_計算[#Headers])-1</f>
        <v>35</v>
      </c>
      <c r="B37" s="4">
        <f ca="1">OFFSET(_出力[[#Headers],[単一劣化曲線(直近)の係数a]],1,0)*_計算[[#This Row],[経過年数]]^2+5</f>
        <v>4</v>
      </c>
      <c r="C37" s="4">
        <f ca="1">OFFSET(_出力[[#Headers],[単一劣化曲線(複数)の係数a]],1,0)*_計算[[#This Row],[経過年数]]^2+5</f>
        <v>3.855416834474426</v>
      </c>
      <c r="D37" s="4">
        <f ca="1">OFFSET(_出力[[#Headers],[標準劣化曲線の係数a]],1,0)*_計算[[#This Row],[経過年数]]^2+5</f>
        <v>2.9371</v>
      </c>
    </row>
    <row r="38" spans="1:4">
      <c r="A38" cm="1">
        <f t="array" ref="A38">ROW()-ROW(_計算[#Headers])-1</f>
        <v>36</v>
      </c>
      <c r="B38" s="4">
        <f ca="1">OFFSET(_出力[[#Headers],[単一劣化曲線(直近)の係数a]],1,0)*_計算[[#This Row],[経過年数]]^2+5</f>
        <v>3.9420408163265304</v>
      </c>
      <c r="C38" s="4">
        <f ca="1">OFFSET(_出力[[#Headers],[単一劣化曲線(複数)の係数a]],1,0)*_計算[[#This Row],[経過年数]]^2+5</f>
        <v>3.7890777285541684</v>
      </c>
      <c r="D38" s="4">
        <f ca="1">OFFSET(_出力[[#Headers],[標準劣化曲線の係数a]],1,0)*_計算[[#This Row],[経過年数]]^2+5</f>
        <v>2.817536</v>
      </c>
    </row>
    <row r="39" spans="1:4">
      <c r="A39" cm="1">
        <f t="array" ref="A39">ROW()-ROW(_計算[#Headers])-1</f>
        <v>37</v>
      </c>
      <c r="B39" s="4">
        <f ca="1">OFFSET(_出力[[#Headers],[単一劣化曲線(直近)の係数a]],1,0)*_計算[[#This Row],[経過年数]]^2+5</f>
        <v>3.8824489795918367</v>
      </c>
      <c r="C39" s="4">
        <f ca="1">OFFSET(_出力[[#Headers],[単一劣化曲線(複数)の係数a]],1,0)*_計算[[#This Row],[経過年数]]^2+5</f>
        <v>3.7208699154248892</v>
      </c>
      <c r="D39" s="4">
        <f ca="1">OFFSET(_出力[[#Headers],[標準劣化曲線の係数a]],1,0)*_計算[[#This Row],[経過年数]]^2+5</f>
        <v>2.694604</v>
      </c>
    </row>
    <row r="40" spans="1:4">
      <c r="A40" cm="1">
        <f t="array" ref="A40">ROW()-ROW(_計算[#Headers])-1</f>
        <v>38</v>
      </c>
      <c r="B40" s="4">
        <f ca="1">OFFSET(_出力[[#Headers],[単一劣化曲線(直近)の係数a]],1,0)*_計算[[#This Row],[経過年数]]^2+5</f>
        <v>3.8212244897959184</v>
      </c>
      <c r="C40" s="4">
        <f ca="1">OFFSET(_出力[[#Headers],[単一劣化曲線(複数)の係数a]],1,0)*_計算[[#This Row],[経過年数]]^2+5</f>
        <v>3.6507933950865885</v>
      </c>
      <c r="D40" s="4">
        <f ca="1">OFFSET(_出力[[#Headers],[標準劣化曲線の係数a]],1,0)*_計算[[#This Row],[経過年数]]^2+5</f>
        <v>2.5683039999999999</v>
      </c>
    </row>
    <row r="41" spans="1:4">
      <c r="A41" cm="1">
        <f t="array" ref="A41">ROW()-ROW(_計算[#Headers])-1</f>
        <v>39</v>
      </c>
      <c r="B41" s="4">
        <f ca="1">OFFSET(_出力[[#Headers],[単一劣化曲線(直近)の係数a]],1,0)*_計算[[#This Row],[経過年数]]^2+5</f>
        <v>3.7583673469387753</v>
      </c>
      <c r="C41" s="4">
        <f ca="1">OFFSET(_出力[[#Headers],[単一劣化曲線(複数)の係数a]],1,0)*_計算[[#This Row],[経過年数]]^2+5</f>
        <v>3.5788481675392667</v>
      </c>
      <c r="D41" s="4">
        <f ca="1">OFFSET(_出力[[#Headers],[標準劣化曲線の係数a]],1,0)*_計算[[#This Row],[経過年数]]^2+5</f>
        <v>2.4386360000000002</v>
      </c>
    </row>
    <row r="42" spans="1:4">
      <c r="A42" cm="1">
        <f t="array" ref="A42">ROW()-ROW(_計算[#Headers])-1</f>
        <v>40</v>
      </c>
      <c r="B42" s="4">
        <f ca="1">OFFSET(_出力[[#Headers],[単一劣化曲線(直近)の係数a]],1,0)*_計算[[#This Row],[経過年数]]^2+5</f>
        <v>3.693877551020408</v>
      </c>
      <c r="C42" s="4">
        <f ca="1">OFFSET(_出力[[#Headers],[単一劣化曲線(複数)の係数a]],1,0)*_計算[[#This Row],[経過年数]]^2+5</f>
        <v>3.5050342327829238</v>
      </c>
      <c r="D42" s="4">
        <f ca="1">OFFSET(_出力[[#Headers],[標準劣化曲線の係数a]],1,0)*_計算[[#This Row],[経過年数]]^2+5</f>
        <v>2.3056000000000001</v>
      </c>
    </row>
    <row r="43" spans="1:4">
      <c r="A43" cm="1">
        <f t="array" ref="A43">ROW()-ROW(_計算[#Headers])-1</f>
        <v>41</v>
      </c>
      <c r="B43" s="4">
        <f ca="1">OFFSET(_出力[[#Headers],[単一劣化曲線(直近)の係数a]],1,0)*_計算[[#This Row],[経過年数]]^2+5</f>
        <v>3.6277551020408163</v>
      </c>
      <c r="C43" s="4">
        <f ca="1">OFFSET(_出力[[#Headers],[単一劣化曲線(複数)の係数a]],1,0)*_計算[[#This Row],[経過年数]]^2+5</f>
        <v>3.4293515908175594</v>
      </c>
      <c r="D43" s="4">
        <f ca="1">OFFSET(_出力[[#Headers],[標準劣化曲線の係数a]],1,0)*_計算[[#This Row],[経過年数]]^2+5</f>
        <v>2.1691959999999999</v>
      </c>
    </row>
    <row r="44" spans="1:4">
      <c r="A44" cm="1">
        <f t="array" ref="A44">ROW()-ROW(_計算[#Headers])-1</f>
        <v>42</v>
      </c>
      <c r="B44" s="4">
        <f ca="1">OFFSET(_出力[[#Headers],[単一劣化曲線(直近)の係数a]],1,0)*_計算[[#This Row],[経過年数]]^2+5</f>
        <v>3.56</v>
      </c>
      <c r="C44" s="4">
        <f ca="1">OFFSET(_出力[[#Headers],[単一劣化曲線(複数)の係数a]],1,0)*_計算[[#This Row],[経過年数]]^2+5</f>
        <v>3.3518002416431738</v>
      </c>
      <c r="D44" s="4">
        <f ca="1">OFFSET(_出力[[#Headers],[標準劣化曲線の係数a]],1,0)*_計算[[#This Row],[経過年数]]^2+5</f>
        <v>2.0294240000000001</v>
      </c>
    </row>
    <row r="45" spans="1:4">
      <c r="A45" cm="1">
        <f t="array" ref="A45">ROW()-ROW(_計算[#Headers])-1</f>
        <v>43</v>
      </c>
      <c r="B45" s="4">
        <f ca="1">OFFSET(_出力[[#Headers],[単一劣化曲線(直近)の係数a]],1,0)*_計算[[#This Row],[経過年数]]^2+5</f>
        <v>3.4906122448979593</v>
      </c>
      <c r="C45" s="4">
        <f ca="1">OFFSET(_出力[[#Headers],[単一劣化曲線(複数)の係数a]],1,0)*_計算[[#This Row],[経過年数]]^2+5</f>
        <v>3.2723801852597663</v>
      </c>
      <c r="D45" s="4">
        <f ca="1">OFFSET(_出力[[#Headers],[標準劣化曲線の係数a]],1,0)*_計算[[#This Row],[経過年数]]^2+5</f>
        <v>1.8862840000000003</v>
      </c>
    </row>
    <row r="46" spans="1:4">
      <c r="A46" cm="1">
        <f t="array" ref="A46">ROW()-ROW(_計算[#Headers])-1</f>
        <v>44</v>
      </c>
      <c r="B46" s="4">
        <f ca="1">OFFSET(_出力[[#Headers],[単一劣化曲線(直近)の係数a]],1,0)*_計算[[#This Row],[経過年数]]^2+5</f>
        <v>3.4195918367346936</v>
      </c>
      <c r="C46" s="4">
        <f ca="1">OFFSET(_出力[[#Headers],[単一劣化曲線(複数)の係数a]],1,0)*_計算[[#This Row],[経過年数]]^2+5</f>
        <v>3.1910914216673376</v>
      </c>
      <c r="D46" s="4">
        <f ca="1">OFFSET(_出力[[#Headers],[標準劣化曲線の係数a]],1,0)*_計算[[#This Row],[経過年数]]^2+5</f>
        <v>1.739776</v>
      </c>
    </row>
    <row r="47" spans="1:4">
      <c r="A47" cm="1">
        <f t="array" ref="A47">ROW()-ROW(_計算[#Headers])-1</f>
        <v>45</v>
      </c>
      <c r="B47" s="4">
        <f ca="1">OFFSET(_出力[[#Headers],[単一劣化曲線(直近)の係数a]],1,0)*_計算[[#This Row],[経過年数]]^2+5</f>
        <v>3.3469387755102042</v>
      </c>
      <c r="C47" s="4">
        <f ca="1">OFFSET(_出力[[#Headers],[単一劣化曲線(複数)の係数a]],1,0)*_計算[[#This Row],[経過年数]]^2+5</f>
        <v>3.1079339508658883</v>
      </c>
      <c r="D47" s="4">
        <f ca="1">OFFSET(_出力[[#Headers],[標準劣化曲線の係数a]],1,0)*_計算[[#This Row],[経過年数]]^2+5</f>
        <v>1.5899000000000001</v>
      </c>
    </row>
    <row r="48" spans="1:4">
      <c r="A48" cm="1">
        <f t="array" ref="A48">ROW()-ROW(_計算[#Headers])-1</f>
        <v>46</v>
      </c>
      <c r="B48" s="4">
        <f ca="1">OFFSET(_出力[[#Headers],[単一劣化曲線(直近)の係数a]],1,0)*_計算[[#This Row],[経過年数]]^2+5</f>
        <v>3.2726530612244895</v>
      </c>
      <c r="C48" s="4">
        <f ca="1">OFFSET(_出力[[#Headers],[単一劣化曲線(複数)の係数a]],1,0)*_計算[[#This Row],[経過年数]]^2+5</f>
        <v>3.022907772855417</v>
      </c>
      <c r="D48" s="4">
        <f ca="1">OFFSET(_出力[[#Headers],[標準劣化曲線の係数a]],1,0)*_計算[[#This Row],[経過年数]]^2+5</f>
        <v>1.4366560000000002</v>
      </c>
    </row>
    <row r="49" spans="1:4">
      <c r="A49" cm="1">
        <f t="array" ref="A49">ROW()-ROW(_計算[#Headers])-1</f>
        <v>47</v>
      </c>
      <c r="B49" s="4">
        <f ca="1">OFFSET(_出力[[#Headers],[単一劣化曲線(直近)の係数a]],1,0)*_計算[[#This Row],[経過年数]]^2+5</f>
        <v>3.1967346938775512</v>
      </c>
      <c r="C49" s="4">
        <f ca="1">OFFSET(_出力[[#Headers],[単一劣化曲線(複数)の係数a]],1,0)*_計算[[#This Row],[経過年数]]^2+5</f>
        <v>2.9360128876359242</v>
      </c>
      <c r="D49" s="4">
        <f ca="1">OFFSET(_出力[[#Headers],[標準劣化曲線の係数a]],1,0)*_計算[[#This Row],[経過年数]]^2+5</f>
        <v>1.2800440000000002</v>
      </c>
    </row>
    <row r="50" spans="1:4">
      <c r="A50" cm="1">
        <f t="array" ref="A50">ROW()-ROW(_計算[#Headers])-1</f>
        <v>48</v>
      </c>
      <c r="B50" s="4">
        <f ca="1">OFFSET(_出力[[#Headers],[単一劣化曲線(直近)の係数a]],1,0)*_計算[[#This Row],[経過年数]]^2+5</f>
        <v>3.1191836734693874</v>
      </c>
      <c r="C50" s="4">
        <f ca="1">OFFSET(_出力[[#Headers],[単一劣化曲線(複数)の係数a]],1,0)*_計算[[#This Row],[経過年数]]^2+5</f>
        <v>2.8472492952074102</v>
      </c>
      <c r="D50" s="4">
        <f ca="1">OFFSET(_出力[[#Headers],[標準劣化曲線の係数a]],1,0)*_計算[[#This Row],[経過年数]]^2+5</f>
        <v>1.1200640000000002</v>
      </c>
    </row>
    <row r="51" spans="1:4">
      <c r="A51" cm="1">
        <f t="array" ref="A51">ROW()-ROW(_計算[#Headers])-1</f>
        <v>49</v>
      </c>
      <c r="B51" s="4">
        <f ca="1">OFFSET(_出力[[#Headers],[単一劣化曲線(直近)の係数a]],1,0)*_計算[[#This Row],[経過年数]]^2+5</f>
        <v>3.04</v>
      </c>
      <c r="C51" s="4">
        <f ca="1">OFFSET(_出力[[#Headers],[単一劣化曲線(複数)の係数a]],1,0)*_計算[[#This Row],[経過年数]]^2+5</f>
        <v>2.7566169955698752</v>
      </c>
      <c r="D51" s="4">
        <f ca="1">OFFSET(_出力[[#Headers],[標準劣化曲線の係数a]],1,0)*_計算[[#This Row],[経過年数]]^2+5</f>
        <v>0.95671600000000012</v>
      </c>
    </row>
    <row r="52" spans="1:4">
      <c r="A52" cm="1">
        <f t="array" ref="A52">ROW()-ROW(_計算[#Headers])-1</f>
        <v>50</v>
      </c>
      <c r="B52" s="4">
        <f ca="1">OFFSET(_出力[[#Headers],[単一劣化曲線(直近)の係数a]],1,0)*_計算[[#This Row],[経過年数]]^2+5</f>
        <v>2.9591836734693877</v>
      </c>
      <c r="C52" s="4">
        <f ca="1">OFFSET(_出力[[#Headers],[単一劣化曲線(複数)の係数a]],1,0)*_計算[[#This Row],[経過年数]]^2+5</f>
        <v>2.6641159887233186</v>
      </c>
      <c r="D52" s="4">
        <f ca="1">OFFSET(_出力[[#Headers],[標準劣化曲線の係数a]],1,0)*_計算[[#This Row],[経過年数]]^2+5</f>
        <v>0.79</v>
      </c>
    </row>
    <row r="53" spans="1:4">
      <c r="A53" cm="1">
        <f t="array" ref="A53">ROW()-ROW(_計算[#Headers])-1</f>
        <v>51</v>
      </c>
      <c r="B53" s="4">
        <f ca="1">OFFSET(_出力[[#Headers],[単一劣化曲線(直近)の係数a]],1,0)*_計算[[#This Row],[経過年数]]^2+5</f>
        <v>2.8767346938775509</v>
      </c>
      <c r="C53" s="4">
        <f ca="1">OFFSET(_出力[[#Headers],[単一劣化曲線(複数)の係数a]],1,0)*_計算[[#This Row],[経過年数]]^2+5</f>
        <v>2.5697462746677404</v>
      </c>
      <c r="D53" s="4">
        <f ca="1">OFFSET(_出力[[#Headers],[標準劣化曲線の係数a]],1,0)*_計算[[#This Row],[経過年数]]^2+5</f>
        <v>0.61991599999999991</v>
      </c>
    </row>
    <row r="54" spans="1:4">
      <c r="A54" cm="1">
        <f t="array" ref="A54">ROW()-ROW(_計算[#Headers])-1</f>
        <v>52</v>
      </c>
      <c r="B54" s="4">
        <f ca="1">OFFSET(_出力[[#Headers],[単一劣化曲線(直近)の係数a]],1,0)*_計算[[#This Row],[経過年数]]^2+5</f>
        <v>2.7926530612244895</v>
      </c>
      <c r="C54" s="4">
        <f ca="1">OFFSET(_出力[[#Headers],[単一劣化曲線(複数)の係数a]],1,0)*_計算[[#This Row],[経過年数]]^2+5</f>
        <v>2.4735078534031412</v>
      </c>
      <c r="D54" s="4">
        <f ca="1">OFFSET(_出力[[#Headers],[標準劣化曲線の係数a]],1,0)*_計算[[#This Row],[経過年数]]^2+5</f>
        <v>0.44646399999999975</v>
      </c>
    </row>
    <row r="55" spans="1:4">
      <c r="A55" cm="1">
        <f t="array" ref="A55">ROW()-ROW(_計算[#Headers])-1</f>
        <v>53</v>
      </c>
      <c r="B55" s="4">
        <f ca="1">OFFSET(_出力[[#Headers],[単一劣化曲線(直近)の係数a]],1,0)*_計算[[#This Row],[経過年数]]^2+5</f>
        <v>2.7069387755102041</v>
      </c>
      <c r="C55" s="4">
        <f ca="1">OFFSET(_出力[[#Headers],[単一劣化曲線(複数)の係数a]],1,0)*_計算[[#This Row],[経過年数]]^2+5</f>
        <v>2.3754007249295208</v>
      </c>
      <c r="D55" s="4">
        <f ca="1">OFFSET(_出力[[#Headers],[標準劣化曲線の係数a]],1,0)*_計算[[#This Row],[経過年数]]^2+5</f>
        <v>0.26964400000000044</v>
      </c>
    </row>
    <row r="56" spans="1:4">
      <c r="A56" cm="1">
        <f t="array" ref="A56">ROW()-ROW(_計算[#Headers])-1</f>
        <v>54</v>
      </c>
      <c r="B56" s="4">
        <f ca="1">OFFSET(_出力[[#Headers],[単一劣化曲線(直近)の係数a]],1,0)*_計算[[#This Row],[経過年数]]^2+5</f>
        <v>2.6195918367346938</v>
      </c>
      <c r="C56" s="4">
        <f ca="1">OFFSET(_出力[[#Headers],[単一劣化曲線(複数)の係数a]],1,0)*_計算[[#This Row],[経過年数]]^2+5</f>
        <v>2.2754248892468789</v>
      </c>
      <c r="D56" s="4">
        <f ca="1">OFFSET(_出力[[#Headers],[標準劣化曲線の係数a]],1,0)*_計算[[#This Row],[経過年数]]^2+5</f>
        <v>8.9456000000000202E-2</v>
      </c>
    </row>
    <row r="57" spans="1:4">
      <c r="A57" cm="1">
        <f t="array" ref="A57">ROW()-ROW(_計算[#Headers])-1</f>
        <v>55</v>
      </c>
      <c r="B57" s="4">
        <f ca="1">OFFSET(_出力[[#Headers],[単一劣化曲線(直近)の係数a]],1,0)*_計算[[#This Row],[経過年数]]^2+5</f>
        <v>2.5306122448979589</v>
      </c>
      <c r="C57" s="4">
        <f ca="1">OFFSET(_出力[[#Headers],[単一劣化曲線(複数)の係数a]],1,0)*_計算[[#This Row],[経過年数]]^2+5</f>
        <v>2.1735803463552155</v>
      </c>
      <c r="D57" s="4">
        <f ca="1">OFFSET(_出力[[#Headers],[標準劣化曲線の係数a]],1,0)*_計算[[#This Row],[経過年数]]^2+5</f>
        <v>-9.4100000000000072E-2</v>
      </c>
    </row>
    <row r="58" spans="1:4">
      <c r="A58" cm="1">
        <f t="array" ref="A58">ROW()-ROW(_計算[#Headers])-1</f>
        <v>56</v>
      </c>
      <c r="B58" s="4">
        <f ca="1">OFFSET(_出力[[#Headers],[単一劣化曲線(直近)の係数a]],1,0)*_計算[[#This Row],[経過年数]]^2+5</f>
        <v>2.44</v>
      </c>
      <c r="C58" s="4">
        <f ca="1">OFFSET(_出力[[#Headers],[単一劣化曲線(複数)の係数a]],1,0)*_計算[[#This Row],[経過年数]]^2+5</f>
        <v>2.0698670962545309</v>
      </c>
      <c r="D58" s="4">
        <f ca="1">OFFSET(_出力[[#Headers],[標準劣化曲線の係数a]],1,0)*_計算[[#This Row],[経過年数]]^2+5</f>
        <v>-0.2810239999999995</v>
      </c>
    </row>
    <row r="59" spans="1:4">
      <c r="A59" cm="1">
        <f t="array" ref="A59">ROW()-ROW(_計算[#Headers])-1</f>
        <v>57</v>
      </c>
      <c r="B59" s="4">
        <f ca="1">OFFSET(_出力[[#Headers],[単一劣化曲線(直近)の係数a]],1,0)*_計算[[#This Row],[経過年数]]^2+5</f>
        <v>2.3477551020408161</v>
      </c>
      <c r="C59" s="4">
        <f ca="1">OFFSET(_出力[[#Headers],[単一劣化曲線(複数)の係数a]],1,0)*_計算[[#This Row],[経過年数]]^2+5</f>
        <v>1.9642851389448248</v>
      </c>
      <c r="D59" s="4">
        <f ca="1">OFFSET(_出力[[#Headers],[標準劣化曲線の係数a]],1,0)*_計算[[#This Row],[経過年数]]^2+5</f>
        <v>-0.47131599999999985</v>
      </c>
    </row>
    <row r="60" spans="1:4">
      <c r="A60" cm="1">
        <f t="array" ref="A60">ROW()-ROW(_計算[#Headers])-1</f>
        <v>58</v>
      </c>
      <c r="B60" s="4">
        <f ca="1">OFFSET(_出力[[#Headers],[単一劣化曲線(直近)の係数a]],1,0)*_計算[[#This Row],[経過年数]]^2+5</f>
        <v>2.2538775510204081</v>
      </c>
      <c r="C60" s="4">
        <f ca="1">OFFSET(_出力[[#Headers],[単一劣化曲線(複数)の係数a]],1,0)*_計算[[#This Row],[経過年数]]^2+5</f>
        <v>1.8568344744260972</v>
      </c>
      <c r="D60" s="4">
        <f ca="1">OFFSET(_出力[[#Headers],[標準劣化曲線の係数a]],1,0)*_計算[[#This Row],[経過年数]]^2+5</f>
        <v>-0.66497600000000023</v>
      </c>
    </row>
    <row r="61" spans="1:4">
      <c r="A61" cm="1">
        <f t="array" ref="A61">ROW()-ROW(_計算[#Headers])-1</f>
        <v>59</v>
      </c>
      <c r="B61" s="4">
        <f ca="1">OFFSET(_出力[[#Headers],[単一劣化曲線(直近)の係数a]],1,0)*_計算[[#This Row],[経過年数]]^2+5</f>
        <v>2.1583673469387752</v>
      </c>
      <c r="C61" s="4">
        <f ca="1">OFFSET(_出力[[#Headers],[単一劣化曲線(複数)の係数a]],1,0)*_計算[[#This Row],[経過年数]]^2+5</f>
        <v>1.7475151026983489</v>
      </c>
      <c r="D61" s="4">
        <f ca="1">OFFSET(_出力[[#Headers],[標準劣化曲線の係数a]],1,0)*_計算[[#This Row],[経過年数]]^2+5</f>
        <v>-0.86200399999999977</v>
      </c>
    </row>
    <row r="62" spans="1:4">
      <c r="A62" cm="1">
        <f t="array" ref="A62">ROW()-ROW(_計算[#Headers])-1</f>
        <v>60</v>
      </c>
      <c r="B62" s="4">
        <f ca="1">OFFSET(_出力[[#Headers],[単一劣化曲線(直近)の係数a]],1,0)*_計算[[#This Row],[経過年数]]^2+5</f>
        <v>2.0612244897959182</v>
      </c>
      <c r="C62" s="4">
        <f ca="1">OFFSET(_出力[[#Headers],[単一劣化曲線(複数)の係数a]],1,0)*_計算[[#This Row],[経過年数]]^2+5</f>
        <v>1.6363270237615786</v>
      </c>
      <c r="D62" s="4">
        <f ca="1">OFFSET(_出力[[#Headers],[標準劣化曲線の係数a]],1,0)*_計算[[#This Row],[経過年数]]^2+5</f>
        <v>-1.0624000000000002</v>
      </c>
    </row>
    <row r="63" spans="1:4">
      <c r="A63" cm="1">
        <f t="array" ref="A63">ROW()-ROW(_計算[#Headers])-1</f>
        <v>61</v>
      </c>
      <c r="B63" s="4">
        <f ca="1">OFFSET(_出力[[#Headers],[単一劣化曲線(直近)の係数a]],1,0)*_計算[[#This Row],[経過年数]]^2+5</f>
        <v>1.9624489795918367</v>
      </c>
      <c r="C63" s="4">
        <f ca="1">OFFSET(_出力[[#Headers],[単一劣化曲線(複数)の係数a]],1,0)*_計算[[#This Row],[経過年数]]^2+5</f>
        <v>1.5232702376157872</v>
      </c>
      <c r="D63" s="4">
        <f ca="1">OFFSET(_出力[[#Headers],[標準劣化曲線の係数a]],1,0)*_計算[[#This Row],[経過年数]]^2+5</f>
        <v>-1.2661639999999998</v>
      </c>
    </row>
    <row r="64" spans="1:4">
      <c r="A64" cm="1">
        <f t="array" ref="A64">ROW()-ROW(_計算[#Headers])-1</f>
        <v>62</v>
      </c>
      <c r="B64" s="4">
        <f ca="1">OFFSET(_出力[[#Headers],[単一劣化曲線(直近)の係数a]],1,0)*_計算[[#This Row],[経過年数]]^2+5</f>
        <v>1.8620408163265303</v>
      </c>
      <c r="C64" s="4">
        <f ca="1">OFFSET(_出力[[#Headers],[単一劣化曲線(複数)の係数a]],1,0)*_計算[[#This Row],[経過年数]]^2+5</f>
        <v>1.4083447442609747</v>
      </c>
      <c r="D64" s="4">
        <f ca="1">OFFSET(_出力[[#Headers],[標準劣化曲線の係数a]],1,0)*_計算[[#This Row],[経過年数]]^2+5</f>
        <v>-1.4732959999999995</v>
      </c>
    </row>
    <row r="65" spans="1:4">
      <c r="A65" cm="1">
        <f t="array" ref="A65">ROW()-ROW(_計算[#Headers])-1</f>
        <v>63</v>
      </c>
      <c r="B65" s="4">
        <f ca="1">OFFSET(_出力[[#Headers],[単一劣化曲線(直近)の係数a]],1,0)*_計算[[#This Row],[経過年数]]^2+5</f>
        <v>1.7599999999999998</v>
      </c>
      <c r="C65" s="4">
        <f ca="1">OFFSET(_出力[[#Headers],[単一劣化曲線(複数)の係数a]],1,0)*_計算[[#This Row],[経過年数]]^2+5</f>
        <v>1.2915505436971406</v>
      </c>
      <c r="D65" s="4">
        <f ca="1">OFFSET(_出力[[#Headers],[標準劣化曲線の係数a]],1,0)*_計算[[#This Row],[経過年数]]^2+5</f>
        <v>-1.6837960000000001</v>
      </c>
    </row>
    <row r="66" spans="1:4">
      <c r="A66" cm="1">
        <f t="array" ref="A66">ROW()-ROW(_計算[#Headers])-1</f>
        <v>64</v>
      </c>
      <c r="B66" s="4">
        <f ca="1">OFFSET(_出力[[#Headers],[単一劣化曲線(直近)の係数a]],1,0)*_計算[[#This Row],[経過年数]]^2+5</f>
        <v>1.6563265306122448</v>
      </c>
      <c r="C66" s="4">
        <f ca="1">OFFSET(_出力[[#Headers],[単一劣化曲線(複数)の係数a]],1,0)*_計算[[#This Row],[経過年数]]^2+5</f>
        <v>1.172887635924285</v>
      </c>
      <c r="D66" s="4">
        <f ca="1">OFFSET(_出力[[#Headers],[標準劣化曲線の係数a]],1,0)*_計算[[#This Row],[経過年数]]^2+5</f>
        <v>-1.8976639999999998</v>
      </c>
    </row>
    <row r="67" spans="1:4">
      <c r="A67" cm="1">
        <f t="array" ref="A67">ROW()-ROW(_計算[#Headers])-1</f>
        <v>65</v>
      </c>
      <c r="B67" s="4">
        <f ca="1">OFFSET(_出力[[#Headers],[単一劣化曲線(直近)の係数a]],1,0)*_計算[[#This Row],[経過年数]]^2+5</f>
        <v>1.5510204081632653</v>
      </c>
      <c r="C67" s="4">
        <f ca="1">OFFSET(_出力[[#Headers],[単一劣化曲線(複数)の係数a]],1,0)*_計算[[#This Row],[経過年数]]^2+5</f>
        <v>1.0523560209424083</v>
      </c>
      <c r="D67" s="4">
        <f ca="1">OFFSET(_出力[[#Headers],[標準劣化曲線の係数a]],1,0)*_計算[[#This Row],[経過年数]]^2+5</f>
        <v>-2.1148999999999996</v>
      </c>
    </row>
    <row r="68" spans="1:4">
      <c r="A68" cm="1">
        <f t="array" ref="A68">ROW()-ROW(_計算[#Headers])-1</f>
        <v>66</v>
      </c>
      <c r="B68" s="4">
        <f ca="1">OFFSET(_出力[[#Headers],[単一劣化曲線(直近)の係数a]],1,0)*_計算[[#This Row],[経過年数]]^2+5</f>
        <v>1.4440816326530612</v>
      </c>
      <c r="C68" s="4">
        <f ca="1">OFFSET(_出力[[#Headers],[単一劣化曲線(複数)の係数a]],1,0)*_計算[[#This Row],[経過年数]]^2+5</f>
        <v>0.92995569875151052</v>
      </c>
      <c r="D68" s="4">
        <f ca="1">OFFSET(_出力[[#Headers],[標準劣化曲線の係数a]],1,0)*_計算[[#This Row],[経過年数]]^2+5</f>
        <v>-2.3355039999999994</v>
      </c>
    </row>
    <row r="69" spans="1:4">
      <c r="A69" cm="1">
        <f t="array" ref="A69">ROW()-ROW(_計算[#Headers])-1</f>
        <v>67</v>
      </c>
      <c r="B69" s="4">
        <f ca="1">OFFSET(_出力[[#Headers],[単一劣化曲線(直近)の係数a]],1,0)*_計算[[#This Row],[経過年数]]^2+5</f>
        <v>1.3355102040816327</v>
      </c>
      <c r="C69" s="4">
        <f ca="1">OFFSET(_出力[[#Headers],[単一劣化曲線(複数)の係数a]],1,0)*_計算[[#This Row],[経過年数]]^2+5</f>
        <v>0.80568666935159072</v>
      </c>
      <c r="D69" s="4">
        <f ca="1">OFFSET(_出力[[#Headers],[標準劣化曲線の係数a]],1,0)*_計算[[#This Row],[経過年数]]^2+5</f>
        <v>-2.5594760000000001</v>
      </c>
    </row>
    <row r="70" spans="1:4">
      <c r="A70" cm="1">
        <f t="array" ref="A70">ROW()-ROW(_計算[#Headers])-1</f>
        <v>68</v>
      </c>
      <c r="B70" s="4">
        <f ca="1">OFFSET(_出力[[#Headers],[単一劣化曲線(直近)の係数a]],1,0)*_計算[[#This Row],[経過年数]]^2+5</f>
        <v>1.2253061224489796</v>
      </c>
      <c r="C70" s="4">
        <f ca="1">OFFSET(_出力[[#Headers],[単一劣化曲線(複数)の係数a]],1,0)*_計算[[#This Row],[経過年数]]^2+5</f>
        <v>0.67954893274264982</v>
      </c>
      <c r="D70" s="4">
        <f ca="1">OFFSET(_出力[[#Headers],[標準劣化曲線の係数a]],1,0)*_計算[[#This Row],[経過年数]]^2+5</f>
        <v>-2.786816</v>
      </c>
    </row>
    <row r="71" spans="1:4">
      <c r="A71" cm="1">
        <f t="array" ref="A71">ROW()-ROW(_計算[#Headers])-1</f>
        <v>69</v>
      </c>
      <c r="B71" s="4">
        <f ca="1">OFFSET(_出力[[#Headers],[単一劣化曲線(直近)の係数a]],1,0)*_計算[[#This Row],[経過年数]]^2+5</f>
        <v>1.1134693877551021</v>
      </c>
      <c r="C71" s="4">
        <f ca="1">OFFSET(_出力[[#Headers],[単一劣化曲線(複数)の係数a]],1,0)*_計算[[#This Row],[経過年数]]^2+5</f>
        <v>0.55154248892468782</v>
      </c>
      <c r="D71" s="4">
        <f ca="1">OFFSET(_出力[[#Headers],[標準劣化曲線の係数a]],1,0)*_計算[[#This Row],[経過年数]]^2+5</f>
        <v>-3.0175239999999999</v>
      </c>
    </row>
    <row r="72" spans="1:4">
      <c r="A72" cm="1">
        <f t="array" ref="A72">ROW()-ROW(_計算[#Headers])-1</f>
        <v>70</v>
      </c>
      <c r="B72" s="4">
        <f ca="1">OFFSET(_出力[[#Headers],[単一劣化曲線(直近)の係数a]],1,0)*_計算[[#This Row],[経過年数]]^2+5</f>
        <v>1</v>
      </c>
      <c r="C72" s="4">
        <f ca="1">OFFSET(_出力[[#Headers],[単一劣化曲線(複数)の係数a]],1,0)*_計算[[#This Row],[経過年数]]^2+5</f>
        <v>0.42166733789770383</v>
      </c>
      <c r="D72" s="4">
        <f ca="1">OFFSET(_出力[[#Headers],[標準劣化曲線の係数a]],1,0)*_計算[[#This Row],[経過年数]]^2+5</f>
        <v>-3.2515999999999998</v>
      </c>
    </row>
    <row r="73" spans="1:4">
      <c r="A73" cm="1">
        <f t="array" ref="A73">ROW()-ROW(_計算[#Headers])-1</f>
        <v>71</v>
      </c>
      <c r="B73" s="4">
        <f ca="1">OFFSET(_出力[[#Headers],[単一劣化曲線(直近)の係数a]],1,0)*_計算[[#This Row],[経過年数]]^2+5</f>
        <v>0.88489795918367342</v>
      </c>
      <c r="C73" s="4">
        <f ca="1">OFFSET(_出力[[#Headers],[単一劣化曲線(複数)の係数a]],1,0)*_計算[[#This Row],[経過年数]]^2+5</f>
        <v>0.28992347966169962</v>
      </c>
      <c r="D73" s="4">
        <f ca="1">OFFSET(_出力[[#Headers],[標準劣化曲線の係数a]],1,0)*_計算[[#This Row],[経過年数]]^2+5</f>
        <v>-3.4890439999999998</v>
      </c>
    </row>
    <row r="74" spans="1:4">
      <c r="A74" cm="1">
        <f t="array" ref="A74">ROW()-ROW(_計算[#Headers])-1</f>
        <v>72</v>
      </c>
      <c r="B74" s="4">
        <f ca="1">OFFSET(_出力[[#Headers],[単一劣化曲線(直近)の係数a]],1,0)*_計算[[#This Row],[経過年数]]^2+5</f>
        <v>0.76816326530612233</v>
      </c>
      <c r="C74" s="4">
        <f ca="1">OFFSET(_出力[[#Headers],[単一劣化曲線(複数)の係数a]],1,0)*_計算[[#This Row],[経過年数]]^2+5</f>
        <v>0.15631091421667342</v>
      </c>
      <c r="D74" s="4">
        <f ca="1">OFFSET(_出力[[#Headers],[標準劣化曲線の係数a]],1,0)*_計算[[#This Row],[経過年数]]^2+5</f>
        <v>-3.7298559999999998</v>
      </c>
    </row>
    <row r="75" spans="1:4">
      <c r="A75" cm="1">
        <f t="array" ref="A75">ROW()-ROW(_計算[#Headers])-1</f>
        <v>73</v>
      </c>
      <c r="B75" s="4">
        <f ca="1">OFFSET(_出力[[#Headers],[単一劣化曲線(直近)の係数a]],1,0)*_計算[[#This Row],[経過年数]]^2+5</f>
        <v>0.64979591836734674</v>
      </c>
      <c r="C75" s="4">
        <f ca="1">OFFSET(_出力[[#Headers],[単一劣化曲線(複数)の係数a]],1,0)*_計算[[#This Row],[経過年数]]^2+5</f>
        <v>2.0829641562626122E-2</v>
      </c>
      <c r="D75" s="4">
        <f ca="1">OFFSET(_出力[[#Headers],[標準劣化曲線の係数a]],1,0)*_計算[[#This Row],[経過年数]]^2+5</f>
        <v>-3.9740359999999999</v>
      </c>
    </row>
    <row r="76" spans="1:4">
      <c r="A76" cm="1">
        <f t="array" ref="A76">ROW()-ROW(_計算[#Headers])-1</f>
        <v>74</v>
      </c>
      <c r="B76" s="4">
        <f ca="1">OFFSET(_出力[[#Headers],[単一劣化曲線(直近)の係数a]],1,0)*_計算[[#This Row],[経過年数]]^2+5</f>
        <v>0.52979591836734663</v>
      </c>
      <c r="C76" s="4">
        <f ca="1">OFFSET(_出力[[#Headers],[単一劣化曲線(複数)の係数a]],1,0)*_計算[[#This Row],[経過年数]]^2+5</f>
        <v>-0.11652033830044317</v>
      </c>
      <c r="D76" s="4">
        <f ca="1">OFFSET(_出力[[#Headers],[標準劣化曲線の係数a]],1,0)*_計算[[#This Row],[経過年数]]^2+5</f>
        <v>-4.221584</v>
      </c>
    </row>
    <row r="77" spans="1:4">
      <c r="A77" cm="1">
        <f t="array" ref="A77">ROW()-ROW(_計算[#Headers])-1</f>
        <v>75</v>
      </c>
      <c r="B77" s="4">
        <f ca="1">OFFSET(_出力[[#Headers],[単一劣化曲線(直近)の係数a]],1,0)*_計算[[#This Row],[経過年数]]^2+5</f>
        <v>0.40816326530612201</v>
      </c>
      <c r="C77" s="4">
        <f ca="1">OFFSET(_出力[[#Headers],[単一劣化曲線(複数)の係数a]],1,0)*_計算[[#This Row],[経過年数]]^2+5</f>
        <v>-0.25573902537253357</v>
      </c>
      <c r="D77" s="4">
        <f ca="1">OFFSET(_出力[[#Headers],[標準劣化曲線の係数a]],1,0)*_計算[[#This Row],[経過年数]]^2+5</f>
        <v>-4.4725000000000001</v>
      </c>
    </row>
    <row r="78" spans="1:4">
      <c r="A78" cm="1">
        <f t="array" ref="A78">ROW()-ROW(_計算[#Headers])-1</f>
        <v>76</v>
      </c>
      <c r="B78" s="4">
        <f ca="1">OFFSET(_出力[[#Headers],[単一劣化曲線(直近)の係数a]],1,0)*_計算[[#This Row],[経過年数]]^2+5</f>
        <v>0.28489795918367289</v>
      </c>
      <c r="C78" s="4">
        <f ca="1">OFFSET(_出力[[#Headers],[単一劣化曲線(複数)の係数a]],1,0)*_計算[[#This Row],[経過年数]]^2+5</f>
        <v>-0.39682641965364507</v>
      </c>
      <c r="D78" s="4">
        <f ca="1">OFFSET(_出力[[#Headers],[標準劣化曲線の係数a]],1,0)*_計算[[#This Row],[経過年数]]^2+5</f>
        <v>-4.7267840000000003</v>
      </c>
    </row>
    <row r="79" spans="1:4">
      <c r="A79" cm="1">
        <f t="array" ref="A79">ROW()-ROW(_計算[#Headers])-1</f>
        <v>77</v>
      </c>
      <c r="B79" s="4">
        <f ca="1">OFFSET(_出力[[#Headers],[単一劣化曲線(直近)の係数a]],1,0)*_計算[[#This Row],[経過年数]]^2+5</f>
        <v>0.16000000000000014</v>
      </c>
      <c r="C79" s="4">
        <f ca="1">OFFSET(_出力[[#Headers],[単一劣化曲線(複数)の係数a]],1,0)*_計算[[#This Row],[経過年数]]^2+5</f>
        <v>-0.53978252114377767</v>
      </c>
      <c r="D79" s="4">
        <f ca="1">OFFSET(_出力[[#Headers],[標準劣化曲線の係数a]],1,0)*_計算[[#This Row],[経過年数]]^2+5</f>
        <v>-4.9844360000000005</v>
      </c>
    </row>
    <row r="80" spans="1:4">
      <c r="A80" cm="1">
        <f t="array" ref="A80">ROW()-ROW(_計算[#Headers])-1</f>
        <v>78</v>
      </c>
      <c r="B80" s="4">
        <f ca="1">OFFSET(_出力[[#Headers],[単一劣化曲線(直近)の係数a]],1,0)*_計算[[#This Row],[経過年数]]^2+5</f>
        <v>3.3469387755101998E-2</v>
      </c>
      <c r="C80" s="4">
        <f ca="1">OFFSET(_出力[[#Headers],[単一劣化曲線(複数)の係数a]],1,0)*_計算[[#This Row],[経過年数]]^2+5</f>
        <v>-0.68460732984293227</v>
      </c>
      <c r="D80" s="4">
        <f ca="1">OFFSET(_出力[[#Headers],[標準劣化曲線の係数a]],1,0)*_計算[[#This Row],[経過年数]]^2+5</f>
        <v>-5.245455999999999</v>
      </c>
    </row>
    <row r="81" spans="1:4">
      <c r="A81" cm="1">
        <f t="array" ref="A81">ROW()-ROW(_計算[#Headers])-1</f>
        <v>79</v>
      </c>
      <c r="B81" s="4">
        <f ca="1">OFFSET(_出力[[#Headers],[単一劣化曲線(直近)の係数a]],1,0)*_計算[[#This Row],[経過年数]]^2+5</f>
        <v>-9.4693877551020655E-2</v>
      </c>
      <c r="C81" s="4">
        <f ca="1">OFFSET(_出力[[#Headers],[単一劣化曲線(複数)の係数a]],1,0)*_計算[[#This Row],[経過年数]]^2+5</f>
        <v>-0.83130084575110796</v>
      </c>
      <c r="D81" s="4">
        <f ca="1">OFFSET(_出力[[#Headers],[標準劣化曲線の係数a]],1,0)*_計算[[#This Row],[経過年数]]^2+5</f>
        <v>-5.5098439999999993</v>
      </c>
    </row>
    <row r="82" spans="1:4">
      <c r="A82" cm="1">
        <f t="array" ref="A82">ROW()-ROW(_計算[#Headers])-1</f>
        <v>80</v>
      </c>
      <c r="B82" s="4">
        <f ca="1">OFFSET(_出力[[#Headers],[単一劣化曲線(直近)の係数a]],1,0)*_計算[[#This Row],[経過年数]]^2+5</f>
        <v>-0.22448979591836782</v>
      </c>
      <c r="C82" s="4">
        <f ca="1">OFFSET(_出力[[#Headers],[単一劣化曲線(複数)の係数a]],1,0)*_計算[[#This Row],[経過年数]]^2+5</f>
        <v>-0.97986306886830477</v>
      </c>
      <c r="D82" s="4">
        <f ca="1">OFFSET(_出力[[#Headers],[標準劣化曲線の係数a]],1,0)*_計算[[#This Row],[経過年数]]^2+5</f>
        <v>-5.7775999999999996</v>
      </c>
    </row>
    <row r="83" spans="1:4">
      <c r="A83" cm="1">
        <f t="array" ref="A83">ROW()-ROW(_計算[#Headers])-1</f>
        <v>81</v>
      </c>
      <c r="B83" s="4">
        <f ca="1">OFFSET(_出力[[#Headers],[単一劣化曲線(直近)の係数a]],1,0)*_計算[[#This Row],[経過年数]]^2+5</f>
        <v>-0.3559183673469386</v>
      </c>
      <c r="C83" s="4">
        <f ca="1">OFFSET(_出力[[#Headers],[単一劣化曲線(複数)の係数a]],1,0)*_計算[[#This Row],[経過年数]]^2+5</f>
        <v>-1.1302939991945227</v>
      </c>
      <c r="D83" s="4">
        <f ca="1">OFFSET(_出力[[#Headers],[標準劣化曲線の係数a]],1,0)*_計算[[#This Row],[経過年数]]^2+5</f>
        <v>-6.048724</v>
      </c>
    </row>
    <row r="84" spans="1:4">
      <c r="A84" cm="1">
        <f t="array" ref="A84">ROW()-ROW(_計算[#Headers])-1</f>
        <v>82</v>
      </c>
      <c r="B84" s="4">
        <f ca="1">OFFSET(_出力[[#Headers],[単一劣化曲線(直近)の係数a]],1,0)*_計算[[#This Row],[経過年数]]^2+5</f>
        <v>-0.48897959183673478</v>
      </c>
      <c r="C84" s="4">
        <f ca="1">OFFSET(_出力[[#Headers],[単一劣化曲線(複数)の係数a]],1,0)*_計算[[#This Row],[経過年数]]^2+5</f>
        <v>-1.2825936367297626</v>
      </c>
      <c r="D84" s="4">
        <f ca="1">OFFSET(_出力[[#Headers],[標準劣化曲線の係数a]],1,0)*_計算[[#This Row],[経過年数]]^2+5</f>
        <v>-6.3232160000000004</v>
      </c>
    </row>
    <row r="85" spans="1:4">
      <c r="A85" cm="1">
        <f t="array" ref="A85">ROW()-ROW(_計算[#Headers])-1</f>
        <v>83</v>
      </c>
      <c r="B85" s="4">
        <f ca="1">OFFSET(_出力[[#Headers],[単一劣化曲線(直近)の係数a]],1,0)*_計算[[#This Row],[経過年数]]^2+5</f>
        <v>-0.62367346938775547</v>
      </c>
      <c r="C85" s="4">
        <f ca="1">OFFSET(_出力[[#Headers],[単一劣化曲線(複数)の係数a]],1,0)*_計算[[#This Row],[経過年数]]^2+5</f>
        <v>-1.4367619814740236</v>
      </c>
      <c r="D85" s="4">
        <f ca="1">OFFSET(_出力[[#Headers],[標準劣化曲線の係数a]],1,0)*_計算[[#This Row],[経過年数]]^2+5</f>
        <v>-6.6010759999999991</v>
      </c>
    </row>
    <row r="86" spans="1:4">
      <c r="A86" cm="1">
        <f t="array" ref="A86">ROW()-ROW(_計算[#Headers])-1</f>
        <v>84</v>
      </c>
      <c r="B86" s="4">
        <f ca="1">OFFSET(_出力[[#Headers],[単一劣化曲線(直近)の係数a]],1,0)*_計算[[#This Row],[経過年数]]^2+5</f>
        <v>-0.75999999999999979</v>
      </c>
      <c r="C86" s="4">
        <f ca="1">OFFSET(_出力[[#Headers],[単一劣化曲線(複数)の係数a]],1,0)*_計算[[#This Row],[経過年数]]^2+5</f>
        <v>-1.5927990334273057</v>
      </c>
      <c r="D86" s="4">
        <f ca="1">OFFSET(_出力[[#Headers],[標準劣化曲線の係数a]],1,0)*_計算[[#This Row],[経過年数]]^2+5</f>
        <v>-6.8823039999999995</v>
      </c>
    </row>
    <row r="87" spans="1:4">
      <c r="A87" cm="1">
        <f t="array" ref="A87">ROW()-ROW(_計算[#Headers])-1</f>
        <v>85</v>
      </c>
      <c r="B87" s="4">
        <f ca="1">OFFSET(_出力[[#Headers],[単一劣化曲線(直近)の係数a]],1,0)*_計算[[#This Row],[経過年数]]^2+5</f>
        <v>-0.8979591836734695</v>
      </c>
      <c r="C87" s="4">
        <f ca="1">OFFSET(_出力[[#Headers],[単一劣化曲線(複数)の係数a]],1,0)*_計算[[#This Row],[経過年数]]^2+5</f>
        <v>-1.7507047925896098</v>
      </c>
      <c r="D87" s="4">
        <f ca="1">OFFSET(_出力[[#Headers],[標準劣化曲線の係数a]],1,0)*_計算[[#This Row],[経過年数]]^2+5</f>
        <v>-7.1669</v>
      </c>
    </row>
    <row r="88" spans="1:4">
      <c r="A88" cm="1">
        <f t="array" ref="A88">ROW()-ROW(_計算[#Headers])-1</f>
        <v>86</v>
      </c>
      <c r="B88" s="4">
        <f ca="1">OFFSET(_出力[[#Headers],[単一劣化曲線(直近)の係数a]],1,0)*_計算[[#This Row],[経過年数]]^2+5</f>
        <v>-1.0375510204081637</v>
      </c>
      <c r="C88" s="4">
        <f ca="1">OFFSET(_出力[[#Headers],[単一劣化曲線(複数)の係数a]],1,0)*_計算[[#This Row],[経過年数]]^2+5</f>
        <v>-1.910479258960935</v>
      </c>
      <c r="D88" s="4">
        <f ca="1">OFFSET(_出力[[#Headers],[標準劣化曲線の係数a]],1,0)*_計算[[#This Row],[経過年数]]^2+5</f>
        <v>-7.4548639999999988</v>
      </c>
    </row>
    <row r="89" spans="1:4">
      <c r="A89" cm="1">
        <f t="array" ref="A89">ROW()-ROW(_計算[#Headers])-1</f>
        <v>87</v>
      </c>
      <c r="B89" s="4">
        <f ca="1">OFFSET(_出力[[#Headers],[単一劣化曲線(直近)の係数a]],1,0)*_計算[[#This Row],[経過年数]]^2+5</f>
        <v>-1.1787755102040816</v>
      </c>
      <c r="C89" s="4">
        <f ca="1">OFFSET(_出力[[#Headers],[単一劣化曲線(複数)の係数a]],1,0)*_計算[[#This Row],[経過年数]]^2+5</f>
        <v>-2.0721224325412813</v>
      </c>
      <c r="D89" s="4">
        <f ca="1">OFFSET(_出力[[#Headers],[標準劣化曲線の係数a]],1,0)*_計算[[#This Row],[経過年数]]^2+5</f>
        <v>-7.7461959999999994</v>
      </c>
    </row>
    <row r="90" spans="1:4">
      <c r="A90" cm="1">
        <f t="array" ref="A90">ROW()-ROW(_計算[#Headers])-1</f>
        <v>88</v>
      </c>
      <c r="B90" s="4">
        <f ca="1">OFFSET(_出力[[#Headers],[単一劣化曲線(直近)の係数a]],1,0)*_計算[[#This Row],[経過年数]]^2+5</f>
        <v>-1.3216326530612248</v>
      </c>
      <c r="C90" s="4">
        <f ca="1">OFFSET(_出力[[#Headers],[単一劣化曲線(複数)の係数a]],1,0)*_計算[[#This Row],[経過年数]]^2+5</f>
        <v>-2.2356343133306487</v>
      </c>
      <c r="D90" s="4">
        <f ca="1">OFFSET(_出力[[#Headers],[標準劣化曲線の係数a]],1,0)*_計算[[#This Row],[経過年数]]^2+5</f>
        <v>-8.040896</v>
      </c>
    </row>
    <row r="91" spans="1:4">
      <c r="A91" cm="1">
        <f t="array" ref="A91">ROW()-ROW(_計算[#Headers])-1</f>
        <v>89</v>
      </c>
      <c r="B91" s="4">
        <f ca="1">OFFSET(_出力[[#Headers],[単一劣化曲線(直近)の係数a]],1,0)*_計算[[#This Row],[経過年数]]^2+5</f>
        <v>-1.4661224489795917</v>
      </c>
      <c r="C91" s="4">
        <f ca="1">OFFSET(_出力[[#Headers],[単一劣化曲線(複数)の係数a]],1,0)*_計算[[#This Row],[経過年数]]^2+5</f>
        <v>-2.4010149013290381</v>
      </c>
      <c r="D91" s="4">
        <f ca="1">OFFSET(_出力[[#Headers],[標準劣化曲線の係数a]],1,0)*_計算[[#This Row],[経過年数]]^2+5</f>
        <v>-8.3389639999999989</v>
      </c>
    </row>
    <row r="92" spans="1:4">
      <c r="A92" cm="1">
        <f t="array" ref="A92">ROW()-ROW(_計算[#Headers])-1</f>
        <v>90</v>
      </c>
      <c r="B92" s="4">
        <f ca="1">OFFSET(_出力[[#Headers],[単一劣化曲線(直近)の係数a]],1,0)*_計算[[#This Row],[経過年数]]^2+5</f>
        <v>-1.6122448979591839</v>
      </c>
      <c r="C92" s="4">
        <f ca="1">OFFSET(_出力[[#Headers],[単一劣化曲線(複数)の係数a]],1,0)*_計算[[#This Row],[経過年数]]^2+5</f>
        <v>-2.5682641965364477</v>
      </c>
      <c r="D92" s="4">
        <f ca="1">OFFSET(_出力[[#Headers],[標準劣化曲線の係数a]],1,0)*_計算[[#This Row],[経過年数]]^2+5</f>
        <v>-8.6403999999999996</v>
      </c>
    </row>
    <row r="93" spans="1:4">
      <c r="A93" cm="1">
        <f t="array" ref="A93">ROW()-ROW(_計算[#Headers])-1</f>
        <v>91</v>
      </c>
      <c r="B93" s="4">
        <f ca="1">OFFSET(_出力[[#Headers],[単一劣化曲線(直近)の係数a]],1,0)*_計算[[#This Row],[経過年数]]^2+5</f>
        <v>-1.7600000000000007</v>
      </c>
      <c r="C93" s="4">
        <f ca="1">OFFSET(_出力[[#Headers],[単一劣化曲線(複数)の係数a]],1,0)*_計算[[#This Row],[経過年数]]^2+5</f>
        <v>-2.7373821989528802</v>
      </c>
      <c r="D93" s="4">
        <f ca="1">OFFSET(_出力[[#Headers],[標準劣化曲線の係数a]],1,0)*_計算[[#This Row],[経過年数]]^2+5</f>
        <v>-8.9452040000000004</v>
      </c>
    </row>
    <row r="94" spans="1:4">
      <c r="A94" cm="1">
        <f t="array" ref="A94">ROW()-ROW(_計算[#Headers])-1</f>
        <v>92</v>
      </c>
      <c r="B94" s="4">
        <f ca="1">OFFSET(_出力[[#Headers],[単一劣化曲線(直近)の係数a]],1,0)*_計算[[#This Row],[経過年数]]^2+5</f>
        <v>-1.9093877551020411</v>
      </c>
      <c r="C94" s="4">
        <f ca="1">OFFSET(_出力[[#Headers],[単一劣化曲線(複数)の係数a]],1,0)*_計算[[#This Row],[経過年数]]^2+5</f>
        <v>-2.9083689085783329</v>
      </c>
      <c r="D94" s="4">
        <f ca="1">OFFSET(_出力[[#Headers],[標準劣化曲線の係数a]],1,0)*_計算[[#This Row],[経過年数]]^2+5</f>
        <v>-9.2533759999999994</v>
      </c>
    </row>
    <row r="95" spans="1:4">
      <c r="A95" cm="1">
        <f t="array" ref="A95">ROW()-ROW(_計算[#Headers])-1</f>
        <v>93</v>
      </c>
      <c r="B95" s="4">
        <f ca="1">OFFSET(_出力[[#Headers],[単一劣化曲線(直近)の係数a]],1,0)*_計算[[#This Row],[経過年数]]^2+5</f>
        <v>-2.060408163265306</v>
      </c>
      <c r="C95" s="4">
        <f ca="1">OFFSET(_出力[[#Headers],[単一劣化曲線(複数)の係数a]],1,0)*_計算[[#This Row],[経過年数]]^2+5</f>
        <v>-3.0812243254128067</v>
      </c>
      <c r="D95" s="4">
        <f ca="1">OFFSET(_出力[[#Headers],[標準劣化曲線の係数a]],1,0)*_計算[[#This Row],[経過年数]]^2+5</f>
        <v>-9.5649160000000002</v>
      </c>
    </row>
    <row r="96" spans="1:4">
      <c r="A96" cm="1">
        <f t="array" ref="A96">ROW()-ROW(_計算[#Headers])-1</f>
        <v>94</v>
      </c>
      <c r="B96" s="4">
        <f ca="1">OFFSET(_出力[[#Headers],[単一劣化曲線(直近)の係数a]],1,0)*_計算[[#This Row],[経過年数]]^2+5</f>
        <v>-2.2130612244897963</v>
      </c>
      <c r="C96" s="4">
        <f ca="1">OFFSET(_出力[[#Headers],[単一劣化曲線(複数)の係数a]],1,0)*_計算[[#This Row],[経過年数]]^2+5</f>
        <v>-3.2559484494563034</v>
      </c>
      <c r="D96" s="4">
        <f ca="1">OFFSET(_出力[[#Headers],[標準劣化曲線の係数a]],1,0)*_計算[[#This Row],[経過年数]]^2+5</f>
        <v>-9.8798239999999993</v>
      </c>
    </row>
    <row r="97" spans="1:4">
      <c r="A97" cm="1">
        <f t="array" ref="A97">ROW()-ROW(_計算[#Headers])-1</f>
        <v>95</v>
      </c>
      <c r="B97" s="4">
        <f ca="1">OFFSET(_出力[[#Headers],[単一劣化曲線(直近)の係数a]],1,0)*_計算[[#This Row],[経過年数]]^2+5</f>
        <v>-2.3673469387755102</v>
      </c>
      <c r="C97" s="4">
        <f ca="1">OFFSET(_出力[[#Headers],[単一劣化曲線(複数)の係数a]],1,0)*_計算[[#This Row],[経過年数]]^2+5</f>
        <v>-3.4325412807088203</v>
      </c>
      <c r="D97" s="4">
        <f ca="1">OFFSET(_出力[[#Headers],[標準劣化曲線の係数a]],1,0)*_計算[[#This Row],[経過年数]]^2+5</f>
        <v>-10.1981</v>
      </c>
    </row>
    <row r="98" spans="1:4">
      <c r="A98" cm="1">
        <f t="array" ref="A98">ROW()-ROW(_計算[#Headers])-1</f>
        <v>96</v>
      </c>
      <c r="B98" s="4">
        <f ca="1">OFFSET(_出力[[#Headers],[単一劣化曲線(直近)の係数a]],1,0)*_計算[[#This Row],[経過年数]]^2+5</f>
        <v>-2.5232653061224495</v>
      </c>
      <c r="C98" s="4">
        <f ca="1">OFFSET(_出力[[#Headers],[単一劣化曲線(複数)の係数a]],1,0)*_計算[[#This Row],[経過年数]]^2+5</f>
        <v>-3.6110028191703591</v>
      </c>
      <c r="D98" s="4">
        <f ca="1">OFFSET(_出力[[#Headers],[標準劣化曲線の係数a]],1,0)*_計算[[#This Row],[経過年数]]^2+5</f>
        <v>-10.519743999999999</v>
      </c>
    </row>
    <row r="99" spans="1:4">
      <c r="A99" cm="1">
        <f t="array" ref="A99">ROW()-ROW(_計算[#Headers])-1</f>
        <v>97</v>
      </c>
      <c r="B99" s="4">
        <f ca="1">OFFSET(_出力[[#Headers],[単一劣化曲線(直近)の係数a]],1,0)*_計算[[#This Row],[経過年数]]^2+5</f>
        <v>-2.6808163265306124</v>
      </c>
      <c r="C99" s="4">
        <f ca="1">OFFSET(_出力[[#Headers],[単一劣化曲線(複数)の係数a]],1,0)*_計算[[#This Row],[経過年数]]^2+5</f>
        <v>-3.7913330648409183</v>
      </c>
      <c r="D99" s="4">
        <f ca="1">OFFSET(_出力[[#Headers],[標準劣化曲線の係数a]],1,0)*_計算[[#This Row],[経過年数]]^2+5</f>
        <v>-10.844756</v>
      </c>
    </row>
    <row r="100" spans="1:4">
      <c r="A100" cm="1">
        <f t="array" ref="A100">ROW()-ROW(_計算[#Headers])-1</f>
        <v>98</v>
      </c>
      <c r="B100" s="4">
        <f ca="1">OFFSET(_出力[[#Headers],[単一劣化曲線(直近)の係数a]],1,0)*_計算[[#This Row],[経過年数]]^2+5</f>
        <v>-2.84</v>
      </c>
      <c r="C100" s="4">
        <f ca="1">OFFSET(_出力[[#Headers],[単一劣化曲線(複数)の係数a]],1,0)*_計算[[#This Row],[経過年数]]^2+5</f>
        <v>-3.9735320177204994</v>
      </c>
      <c r="D100" s="4">
        <f ca="1">OFFSET(_出力[[#Headers],[標準劣化曲線の係数a]],1,0)*_計算[[#This Row],[経過年数]]^2+5</f>
        <v>-11.173136</v>
      </c>
    </row>
    <row r="101" spans="1:4">
      <c r="A101" cm="1">
        <f t="array" ref="A101">ROW()-ROW(_計算[#Headers])-1</f>
        <v>99</v>
      </c>
      <c r="B101" s="4">
        <f ca="1">OFFSET(_出力[[#Headers],[単一劣化曲線(直近)の係数a]],1,0)*_計算[[#This Row],[経過年数]]^2+5</f>
        <v>-3.0008163265306127</v>
      </c>
      <c r="C101" s="4">
        <f ca="1">OFFSET(_出力[[#Headers],[単一劣化曲線(複数)の係数a]],1,0)*_計算[[#This Row],[経過年数]]^2+5</f>
        <v>-4.1575996778091024</v>
      </c>
      <c r="D101" s="4">
        <f ca="1">OFFSET(_出力[[#Headers],[標準劣化曲線の係数a]],1,0)*_計算[[#This Row],[経過年数]]^2+5</f>
        <v>-11.504884000000001</v>
      </c>
    </row>
    <row r="102" spans="1:4">
      <c r="A102" cm="1">
        <f t="array" ref="A102">ROW()-ROW(_計算[#Headers])-1</f>
        <v>100</v>
      </c>
      <c r="B102" s="4">
        <f ca="1">OFFSET(_出力[[#Headers],[単一劣化曲線(直近)の係数a]],1,0)*_計算[[#This Row],[経過年数]]^2+5</f>
        <v>-3.1632653061224492</v>
      </c>
      <c r="C102" s="4">
        <f ca="1">OFFSET(_出力[[#Headers],[単一劣化曲線(複数)の係数a]],1,0)*_計算[[#This Row],[経過年数]]^2+5</f>
        <v>-4.3435360451067258</v>
      </c>
      <c r="D102" s="4">
        <f ca="1">OFFSET(_出力[[#Headers],[標準劣化曲線の係数a]],1,0)*_計算[[#This Row],[経過年数]]^2+5</f>
        <v>-11.84</v>
      </c>
    </row>
    <row r="103" spans="1:4">
      <c r="A103" cm="1">
        <f t="array" ref="A103">ROW()-ROW(_計算[#Headers])-1</f>
        <v>101</v>
      </c>
      <c r="B103" s="4">
        <f ca="1">OFFSET(_出力[[#Headers],[単一劣化曲線(直近)の係数a]],1,0)*_計算[[#This Row],[経過年数]]^2+5</f>
        <v>-3.327346938775511</v>
      </c>
      <c r="C103" s="4">
        <f ca="1">OFFSET(_出力[[#Headers],[単一劣化曲線(複数)の係数a]],1,0)*_計算[[#This Row],[経過年数]]^2+5</f>
        <v>-4.531341119613371</v>
      </c>
      <c r="D103" s="4">
        <f ca="1">OFFSET(_出力[[#Headers],[標準劣化曲線の係数a]],1,0)*_計算[[#This Row],[経過年数]]^2+5</f>
        <v>-12.178484000000001</v>
      </c>
    </row>
    <row r="104" spans="1:4">
      <c r="A104" cm="1">
        <f t="array" ref="A104">ROW()-ROW(_計算[#Headers])-1</f>
        <v>102</v>
      </c>
      <c r="B104" s="4">
        <f ca="1">OFFSET(_出力[[#Headers],[単一劣化曲線(直近)の係数a]],1,0)*_計算[[#This Row],[経過年数]]^2+5</f>
        <v>-3.4930612244897965</v>
      </c>
      <c r="C104" s="4">
        <f ca="1">OFFSET(_出力[[#Headers],[単一劣化曲線(複数)の係数a]],1,0)*_計算[[#This Row],[経過年数]]^2+5</f>
        <v>-4.7210149013290383</v>
      </c>
      <c r="D104" s="4">
        <f ca="1">OFFSET(_出力[[#Headers],[標準劣化曲線の係数a]],1,0)*_計算[[#This Row],[経過年数]]^2+5</f>
        <v>-12.520336</v>
      </c>
    </row>
    <row r="105" spans="1:4">
      <c r="A105" cm="1">
        <f t="array" ref="A105">ROW()-ROW(_計算[#Headers])-1</f>
        <v>103</v>
      </c>
      <c r="B105" s="4">
        <f ca="1">OFFSET(_出力[[#Headers],[単一劣化曲線(直近)の係数a]],1,0)*_計算[[#This Row],[経過年数]]^2+5</f>
        <v>-3.6604081632653056</v>
      </c>
      <c r="C105" s="4">
        <f ca="1">OFFSET(_出力[[#Headers],[単一劣化曲線(複数)の係数a]],1,0)*_計算[[#This Row],[経過年数]]^2+5</f>
        <v>-4.9125573902537258</v>
      </c>
      <c r="D105" s="4">
        <f ca="1">OFFSET(_出力[[#Headers],[標準劣化曲線の係数a]],1,0)*_計算[[#This Row],[経過年数]]^2+5</f>
        <v>-12.865555999999998</v>
      </c>
    </row>
    <row r="106" spans="1:4">
      <c r="A106" cm="1">
        <f t="array" ref="A106">ROW()-ROW(_計算[#Headers])-1</f>
        <v>104</v>
      </c>
      <c r="B106" s="4">
        <f ca="1">OFFSET(_出力[[#Headers],[単一劣化曲線(直近)の係数a]],1,0)*_計算[[#This Row],[経過年数]]^2+5</f>
        <v>-3.8293877551020419</v>
      </c>
      <c r="C106" s="4">
        <f ca="1">OFFSET(_出力[[#Headers],[単一劣化曲線(複数)の係数a]],1,0)*_計算[[#This Row],[経過年数]]^2+5</f>
        <v>-5.1059685863874353</v>
      </c>
      <c r="D106" s="4">
        <f ca="1">OFFSET(_出力[[#Headers],[標準劣化曲線の係数a]],1,0)*_計算[[#This Row],[経過年数]]^2+5</f>
        <v>-13.214144000000001</v>
      </c>
    </row>
    <row r="107" spans="1:4">
      <c r="A107" cm="1">
        <f t="array" ref="A107">ROW()-ROW(_計算[#Headers])-1</f>
        <v>105</v>
      </c>
      <c r="B107" s="4">
        <f ca="1">OFFSET(_出力[[#Headers],[単一劣化曲線(直近)の係数a]],1,0)*_計算[[#This Row],[経過年数]]^2+5</f>
        <v>-4</v>
      </c>
      <c r="C107" s="4">
        <f ca="1">OFFSET(_出力[[#Headers],[単一劣化曲線(複数)の係数a]],1,0)*_計算[[#This Row],[経過年数]]^2+5</f>
        <v>-5.301248489730165</v>
      </c>
      <c r="D107" s="4">
        <f ca="1">OFFSET(_出力[[#Headers],[標準劣化曲線の係数a]],1,0)*_計算[[#This Row],[経過年数]]^2+5</f>
        <v>-13.566099999999999</v>
      </c>
    </row>
    <row r="108" spans="1:4">
      <c r="A108" cm="1">
        <f t="array" ref="A108">ROW()-ROW(_計算[#Headers])-1</f>
        <v>106</v>
      </c>
      <c r="B108" s="4">
        <f ca="1">OFFSET(_出力[[#Headers],[単一劣化曲線(直近)の係数a]],1,0)*_計算[[#This Row],[経過年数]]^2+5</f>
        <v>-4.1722448979591835</v>
      </c>
      <c r="C108" s="4">
        <f ca="1">OFFSET(_出力[[#Headers],[単一劣化曲線(複数)の係数a]],1,0)*_計算[[#This Row],[経過年数]]^2+5</f>
        <v>-5.4983971002819167</v>
      </c>
      <c r="D108" s="4">
        <f ca="1">OFFSET(_出力[[#Headers],[標準劣化曲線の係数a]],1,0)*_計算[[#This Row],[経過年数]]^2+5</f>
        <v>-13.921423999999998</v>
      </c>
    </row>
    <row r="109" spans="1:4">
      <c r="A109" cm="1">
        <f t="array" ref="A109">ROW()-ROW(_計算[#Headers])-1</f>
        <v>107</v>
      </c>
      <c r="B109" s="4">
        <f ca="1">OFFSET(_出力[[#Headers],[単一劣化曲線(直近)の係数a]],1,0)*_計算[[#This Row],[経過年数]]^2+5</f>
        <v>-4.3461224489795924</v>
      </c>
      <c r="C109" s="4">
        <f ca="1">OFFSET(_出力[[#Headers],[単一劣化曲線(複数)の係数a]],1,0)*_計算[[#This Row],[経過年数]]^2+5</f>
        <v>-5.6974144180426904</v>
      </c>
      <c r="D109" s="4">
        <f ca="1">OFFSET(_出力[[#Headers],[標準劣化曲線の係数a]],1,0)*_計算[[#This Row],[経過年数]]^2+5</f>
        <v>-14.280116</v>
      </c>
    </row>
    <row r="110" spans="1:4">
      <c r="A110" cm="1">
        <f t="array" ref="A110">ROW()-ROW(_計算[#Headers])-1</f>
        <v>108</v>
      </c>
      <c r="B110" s="4">
        <f ca="1">OFFSET(_出力[[#Headers],[単一劣化曲線(直近)の係数a]],1,0)*_計算[[#This Row],[経過年数]]^2+5</f>
        <v>-4.521632653061225</v>
      </c>
      <c r="C110" s="4">
        <f ca="1">OFFSET(_出力[[#Headers],[単一劣化曲線(複数)の係数a]],1,0)*_計算[[#This Row],[経過年数]]^2+5</f>
        <v>-5.8983004430124844</v>
      </c>
      <c r="D110" s="4">
        <f ca="1">OFFSET(_出力[[#Headers],[標準劣化曲線の係数a]],1,0)*_計算[[#This Row],[経過年数]]^2+5</f>
        <v>-14.642175999999999</v>
      </c>
    </row>
    <row r="111" spans="1:4">
      <c r="A111" cm="1">
        <f t="array" ref="A111">ROW()-ROW(_計算[#Headers])-1</f>
        <v>109</v>
      </c>
      <c r="B111" s="4">
        <f ca="1">OFFSET(_出力[[#Headers],[単一劣化曲線(直近)の係数a]],1,0)*_計算[[#This Row],[経過年数]]^2+5</f>
        <v>-4.6987755102040811</v>
      </c>
      <c r="C111" s="4">
        <f ca="1">OFFSET(_出力[[#Headers],[単一劣化曲線(複数)の係数a]],1,0)*_計算[[#This Row],[経過年数]]^2+5</f>
        <v>-6.101055175191302</v>
      </c>
      <c r="D111" s="4">
        <f ca="1">OFFSET(_出力[[#Headers],[標準劣化曲線の係数a]],1,0)*_計算[[#This Row],[経過年数]]^2+5</f>
        <v>-15.007604000000001</v>
      </c>
    </row>
    <row r="112" spans="1:4">
      <c r="A112" cm="1">
        <f t="array" ref="A112">ROW()-ROW(_計算[#Headers])-1</f>
        <v>110</v>
      </c>
      <c r="B112" s="4">
        <f ca="1">OFFSET(_出力[[#Headers],[単一劣化曲線(直近)の係数a]],1,0)*_計算[[#This Row],[経過年数]]^2+5</f>
        <v>-4.8775510204081645</v>
      </c>
      <c r="C112" s="4">
        <f ca="1">OFFSET(_出力[[#Headers],[単一劣化曲線(複数)の係数a]],1,0)*_計算[[#This Row],[経過年数]]^2+5</f>
        <v>-6.3056786145791381</v>
      </c>
      <c r="D112" s="4">
        <f ca="1">OFFSET(_出力[[#Headers],[標準劣化曲線の係数a]],1,0)*_計算[[#This Row],[経過年数]]^2+5</f>
        <v>-15.3764</v>
      </c>
    </row>
    <row r="113" spans="1:4">
      <c r="A113" cm="1">
        <f t="array" ref="A113">ROW()-ROW(_計算[#Headers])-1</f>
        <v>111</v>
      </c>
      <c r="B113" s="4">
        <f ca="1">OFFSET(_出力[[#Headers],[単一劣化曲線(直近)の係数a]],1,0)*_計算[[#This Row],[経過年数]]^2+5</f>
        <v>-5.0579591836734696</v>
      </c>
      <c r="C113" s="4">
        <f ca="1">OFFSET(_出力[[#Headers],[単一劣化曲線(複数)の係数a]],1,0)*_計算[[#This Row],[経過年数]]^2+5</f>
        <v>-6.5121707611759962</v>
      </c>
      <c r="D113" s="4">
        <f ca="1">OFFSET(_出力[[#Headers],[標準劣化曲線の係数a]],1,0)*_計算[[#This Row],[経過年数]]^2+5</f>
        <v>-15.748563999999998</v>
      </c>
    </row>
    <row r="114" spans="1:4">
      <c r="A114" cm="1">
        <f t="array" ref="A114">ROW()-ROW(_計算[#Headers])-1</f>
        <v>112</v>
      </c>
      <c r="B114" s="4">
        <f ca="1">OFFSET(_出力[[#Headers],[単一劣化曲線(直近)の係数a]],1,0)*_計算[[#This Row],[経過年数]]^2+5</f>
        <v>-5.24</v>
      </c>
      <c r="C114" s="4">
        <f ca="1">OFFSET(_出力[[#Headers],[単一劣化曲線(複数)の係数a]],1,0)*_計算[[#This Row],[経過年数]]^2+5</f>
        <v>-6.7205316149818763</v>
      </c>
      <c r="D114" s="4">
        <f ca="1">OFFSET(_出力[[#Headers],[標準劣化曲線の係数a]],1,0)*_計算[[#This Row],[経過年数]]^2+5</f>
        <v>-16.124095999999998</v>
      </c>
    </row>
    <row r="115" spans="1:4">
      <c r="A115" cm="1">
        <f t="array" ref="A115">ROW()-ROW(_計算[#Headers])-1</f>
        <v>113</v>
      </c>
      <c r="B115" s="4">
        <f ca="1">OFFSET(_出力[[#Headers],[単一劣化曲線(直近)の係数a]],1,0)*_計算[[#This Row],[経過年数]]^2+5</f>
        <v>-5.4236734693877562</v>
      </c>
      <c r="C115" s="4">
        <f ca="1">OFFSET(_出力[[#Headers],[単一劣化曲線(複数)の係数a]],1,0)*_計算[[#This Row],[経過年数]]^2+5</f>
        <v>-6.9307611759967784</v>
      </c>
      <c r="D115" s="4">
        <f ca="1">OFFSET(_出力[[#Headers],[標準劣化曲線の係数a]],1,0)*_計算[[#This Row],[経過年数]]^2+5</f>
        <v>-16.502996</v>
      </c>
    </row>
    <row r="116" spans="1:4">
      <c r="A116" cm="1">
        <f t="array" ref="A116">ROW()-ROW(_計算[#Headers])-1</f>
        <v>114</v>
      </c>
      <c r="B116" s="4">
        <f ca="1">OFFSET(_出力[[#Headers],[単一劣化曲線(直近)の係数a]],1,0)*_計算[[#This Row],[経過年数]]^2+5</f>
        <v>-5.6089795918367358</v>
      </c>
      <c r="C116" s="4">
        <f ca="1">OFFSET(_出力[[#Headers],[単一劣化曲線(複数)の係数a]],1,0)*_計算[[#This Row],[経過年数]]^2+5</f>
        <v>-7.1428594442207007</v>
      </c>
      <c r="D116" s="4">
        <f ca="1">OFFSET(_出力[[#Headers],[標準劣化曲線の係数a]],1,0)*_計算[[#This Row],[経過年数]]^2+5</f>
        <v>-16.885263999999999</v>
      </c>
    </row>
    <row r="117" spans="1:4">
      <c r="A117" cm="1">
        <f t="array" ref="A117">ROW()-ROW(_計算[#Headers])-1</f>
        <v>115</v>
      </c>
      <c r="B117" s="4">
        <f ca="1">OFFSET(_出力[[#Headers],[単一劣化曲線(直近)の係数a]],1,0)*_計算[[#This Row],[経過年数]]^2+5</f>
        <v>-5.795918367346939</v>
      </c>
      <c r="C117" s="4">
        <f ca="1">OFFSET(_出力[[#Headers],[単一劣化曲線(複数)の係数a]],1,0)*_計算[[#This Row],[経過年数]]^2+5</f>
        <v>-7.356826419653645</v>
      </c>
      <c r="D117" s="4">
        <f ca="1">OFFSET(_出力[[#Headers],[標準劣化曲線の係数a]],1,0)*_計算[[#This Row],[経過年数]]^2+5</f>
        <v>-17.270900000000001</v>
      </c>
    </row>
    <row r="118" spans="1:4">
      <c r="A118" cm="1">
        <f t="array" ref="A118">ROW()-ROW(_計算[#Headers])-1</f>
        <v>116</v>
      </c>
      <c r="B118" s="4">
        <f ca="1">OFFSET(_出力[[#Headers],[単一劣化曲線(直近)の係数a]],1,0)*_計算[[#This Row],[経過年数]]^2+5</f>
        <v>-5.9844897959183676</v>
      </c>
      <c r="C118" s="4">
        <f ca="1">OFFSET(_出力[[#Headers],[単一劣化曲線(複数)の係数a]],1,0)*_計算[[#This Row],[経過年数]]^2+5</f>
        <v>-7.5726621022956113</v>
      </c>
      <c r="D118" s="4">
        <f ca="1">OFFSET(_出力[[#Headers],[標準劣化曲線の係数a]],1,0)*_計算[[#This Row],[経過年数]]^2+5</f>
        <v>-17.659904000000001</v>
      </c>
    </row>
    <row r="119" spans="1:4">
      <c r="A119" cm="1">
        <f t="array" ref="A119">ROW()-ROW(_計算[#Headers])-1</f>
        <v>117</v>
      </c>
      <c r="B119" s="4">
        <f ca="1">OFFSET(_出力[[#Headers],[単一劣化曲線(直近)の係数a]],1,0)*_計算[[#This Row],[経過年数]]^2+5</f>
        <v>-6.1746938775510216</v>
      </c>
      <c r="C119" s="4">
        <f ca="1">OFFSET(_出力[[#Headers],[単一劣化曲線(複数)の係数a]],1,0)*_計算[[#This Row],[経過年数]]^2+5</f>
        <v>-7.7903664921465978</v>
      </c>
      <c r="D119" s="4">
        <f ca="1">OFFSET(_出力[[#Headers],[標準劣化曲線の係数a]],1,0)*_計算[[#This Row],[経過年数]]^2+5</f>
        <v>-18.052275999999999</v>
      </c>
    </row>
    <row r="120" spans="1:4">
      <c r="A120" cm="1">
        <f t="array" ref="A120">ROW()-ROW(_計算[#Headers])-1</f>
        <v>118</v>
      </c>
      <c r="B120" s="4">
        <f ca="1">OFFSET(_出力[[#Headers],[単一劣化曲線(直近)の係数a]],1,0)*_計算[[#This Row],[経過年数]]^2+5</f>
        <v>-6.3665306122448992</v>
      </c>
      <c r="C120" s="4">
        <f ca="1">OFFSET(_出力[[#Headers],[単一劣化曲線(複数)の係数a]],1,0)*_計算[[#This Row],[経過年数]]^2+5</f>
        <v>-8.0099395892066045</v>
      </c>
      <c r="D120" s="4">
        <f ca="1">OFFSET(_出力[[#Headers],[標準劣化曲線の係数a]],1,0)*_計算[[#This Row],[経過年数]]^2+5</f>
        <v>-18.448015999999999</v>
      </c>
    </row>
    <row r="121" spans="1:4">
      <c r="A121" cm="1">
        <f t="array" ref="A121">ROW()-ROW(_計算[#Headers])-1</f>
        <v>119</v>
      </c>
      <c r="B121" s="4">
        <f ca="1">OFFSET(_出力[[#Headers],[単一劣化曲線(直近)の係数a]],1,0)*_計算[[#This Row],[経過年数]]^2+5</f>
        <v>-6.5600000000000005</v>
      </c>
      <c r="C121" s="4">
        <f ca="1">OFFSET(_出力[[#Headers],[単一劣化曲線(複数)の係数a]],1,0)*_計算[[#This Row],[経過年数]]^2+5</f>
        <v>-8.231381393475635</v>
      </c>
      <c r="D121" s="4">
        <f ca="1">OFFSET(_出力[[#Headers],[標準劣化曲線の係数a]],1,0)*_計算[[#This Row],[経過年数]]^2+5</f>
        <v>-18.847124000000001</v>
      </c>
    </row>
    <row r="122" spans="1:4">
      <c r="A122" cm="1">
        <f t="array" ref="A122">ROW()-ROW(_計算[#Headers])-1</f>
        <v>120</v>
      </c>
      <c r="B122" s="4">
        <f ca="1">OFFSET(_出力[[#Headers],[単一劣化曲線(直近)の係数a]],1,0)*_計算[[#This Row],[経過年数]]^2+5</f>
        <v>-6.7551020408163271</v>
      </c>
      <c r="C122" s="4">
        <f ca="1">OFFSET(_出力[[#Headers],[単一劣化曲線(複数)の係数a]],1,0)*_計算[[#This Row],[経過年数]]^2+5</f>
        <v>-8.4546919049536857</v>
      </c>
      <c r="D122" s="4">
        <f ca="1">OFFSET(_出力[[#Headers],[標準劣化曲線の係数a]],1,0)*_計算[[#This Row],[経過年数]]^2+5</f>
        <v>-19.249600000000001</v>
      </c>
    </row>
    <row r="123" spans="1:4">
      <c r="A123" cm="1">
        <f t="array" ref="A123">ROW()-ROW(_計算[#Headers])-1</f>
        <v>121</v>
      </c>
      <c r="B123" s="4">
        <f ca="1">OFFSET(_出力[[#Headers],[単一劣化曲線(直近)の係数a]],1,0)*_計算[[#This Row],[経過年数]]^2+5</f>
        <v>-6.9518367346938774</v>
      </c>
      <c r="C123" s="4">
        <f ca="1">OFFSET(_出力[[#Headers],[単一劣化曲線(複数)の係数a]],1,0)*_計算[[#This Row],[経過年数]]^2+5</f>
        <v>-8.6798711236407584</v>
      </c>
      <c r="D123" s="4">
        <f ca="1">OFFSET(_出力[[#Headers],[標準劣化曲線の係数a]],1,0)*_計算[[#This Row],[経過年数]]^2+5</f>
        <v>-19.655443999999999</v>
      </c>
    </row>
    <row r="124" spans="1:4">
      <c r="A124" cm="1">
        <f t="array" ref="A124">ROW()-ROW(_計算[#Headers])-1</f>
        <v>122</v>
      </c>
      <c r="B124" s="4">
        <f ca="1">OFFSET(_出力[[#Headers],[単一劣化曲線(直近)の係数a]],1,0)*_計算[[#This Row],[経過年数]]^2+5</f>
        <v>-7.1502040816326531</v>
      </c>
      <c r="C124" s="4">
        <f ca="1">OFFSET(_出力[[#Headers],[単一劣化曲線(複数)の係数a]],1,0)*_計算[[#This Row],[経過年数]]^2+5</f>
        <v>-8.9069190495368513</v>
      </c>
      <c r="D124" s="4">
        <f ca="1">OFFSET(_出力[[#Headers],[標準劣化曲線の係数a]],1,0)*_計算[[#This Row],[経過年数]]^2+5</f>
        <v>-20.064655999999999</v>
      </c>
    </row>
    <row r="125" spans="1:4">
      <c r="A125" cm="1">
        <f t="array" ref="A125">ROW()-ROW(_計算[#Headers])-1</f>
        <v>123</v>
      </c>
      <c r="B125" s="4">
        <f ca="1">OFFSET(_出力[[#Headers],[単一劣化曲線(直近)の係数a]],1,0)*_計算[[#This Row],[経過年数]]^2+5</f>
        <v>-7.3502040816326542</v>
      </c>
      <c r="C125" s="4">
        <f ca="1">OFFSET(_出力[[#Headers],[単一劣化曲線(複数)の係数a]],1,0)*_計算[[#This Row],[経過年数]]^2+5</f>
        <v>-9.1358356826419662</v>
      </c>
      <c r="D125" s="4">
        <f ca="1">OFFSET(_出力[[#Headers],[標準劣化曲線の係数a]],1,0)*_計算[[#This Row],[経過年数]]^2+5</f>
        <v>-20.477235999999998</v>
      </c>
    </row>
    <row r="126" spans="1:4">
      <c r="A126" cm="1">
        <f t="array" ref="A126">ROW()-ROW(_計算[#Headers])-1</f>
        <v>124</v>
      </c>
      <c r="B126" s="4">
        <f ca="1">OFFSET(_出力[[#Headers],[単一劣化曲線(直近)の係数a]],1,0)*_計算[[#This Row],[経過年数]]^2+5</f>
        <v>-7.5518367346938788</v>
      </c>
      <c r="C126" s="4">
        <f ca="1">OFFSET(_出力[[#Headers],[単一劣化曲線(複数)の係数a]],1,0)*_計算[[#This Row],[経過年数]]^2+5</f>
        <v>-9.3666210229561013</v>
      </c>
      <c r="D126" s="4">
        <f ca="1">OFFSET(_出力[[#Headers],[標準劣化曲線の係数a]],1,0)*_計算[[#This Row],[経過年数]]^2+5</f>
        <v>-20.893183999999998</v>
      </c>
    </row>
    <row r="127" spans="1:4">
      <c r="A127" cm="1">
        <f t="array" ref="A127">ROW()-ROW(_計算[#Headers])-1</f>
        <v>125</v>
      </c>
      <c r="B127" s="4">
        <f ca="1">OFFSET(_出力[[#Headers],[単一劣化曲線(直近)の係数a]],1,0)*_計算[[#This Row],[経過年数]]^2+5</f>
        <v>-7.7551020408163271</v>
      </c>
      <c r="C127" s="4">
        <f ca="1">OFFSET(_出力[[#Headers],[単一劣化曲線(複数)の係数a]],1,0)*_計算[[#This Row],[経過年数]]^2+5</f>
        <v>-9.5992750704792602</v>
      </c>
      <c r="D127" s="4">
        <f ca="1">OFFSET(_出力[[#Headers],[標準劣化曲線の係数a]],1,0)*_計算[[#This Row],[経過年数]]^2+5</f>
        <v>-21.3125</v>
      </c>
    </row>
    <row r="128" spans="1:4">
      <c r="A128" cm="1">
        <f t="array" ref="A128">ROW()-ROW(_計算[#Headers])-1</f>
        <v>126</v>
      </c>
      <c r="B128" s="4">
        <f ca="1">OFFSET(_出力[[#Headers],[単一劣化曲線(直近)の係数a]],1,0)*_計算[[#This Row],[経過年数]]^2+5</f>
        <v>-7.9600000000000009</v>
      </c>
      <c r="C128" s="4">
        <f ca="1">OFFSET(_出力[[#Headers],[単一劣化曲線(複数)の係数a]],1,0)*_計算[[#This Row],[経過年数]]^2+5</f>
        <v>-9.8337978252114375</v>
      </c>
      <c r="D128" s="4">
        <f ca="1">OFFSET(_出力[[#Headers],[標準劣化曲線の係数a]],1,0)*_計算[[#This Row],[経過年数]]^2+5</f>
        <v>-21.735184</v>
      </c>
    </row>
    <row r="129" spans="1:4">
      <c r="A129" cm="1">
        <f t="array" ref="A129">ROW()-ROW(_計算[#Headers])-1</f>
        <v>127</v>
      </c>
      <c r="B129" s="4">
        <f ca="1">OFFSET(_出力[[#Headers],[単一劣化曲線(直近)の係数a]],1,0)*_計算[[#This Row],[経過年数]]^2+5</f>
        <v>-8.1665306122448982</v>
      </c>
      <c r="C129" s="4">
        <f ca="1">OFFSET(_出力[[#Headers],[単一劣化曲線(複数)の係数a]],1,0)*_計算[[#This Row],[経過年数]]^2+5</f>
        <v>-10.070189287152639</v>
      </c>
      <c r="D129" s="4">
        <f ca="1">OFFSET(_出力[[#Headers],[標準劣化曲線の係数a]],1,0)*_計算[[#This Row],[経過年数]]^2+5</f>
        <v>-22.161235999999999</v>
      </c>
    </row>
    <row r="130" spans="1:4">
      <c r="A130" cm="1">
        <f t="array" ref="A130">ROW()-ROW(_計算[#Headers])-1</f>
        <v>128</v>
      </c>
      <c r="B130" s="4">
        <f ca="1">OFFSET(_出力[[#Headers],[単一劣化曲線(直近)の係数a]],1,0)*_計算[[#This Row],[経過年数]]^2+5</f>
        <v>-8.3746938775510209</v>
      </c>
      <c r="C130" s="4">
        <f ca="1">OFFSET(_出力[[#Headers],[単一劣化曲線(複数)の係数a]],1,0)*_計算[[#This Row],[経過年数]]^2+5</f>
        <v>-10.30844945630286</v>
      </c>
      <c r="D130" s="4">
        <f ca="1">OFFSET(_出力[[#Headers],[標準劣化曲線の係数a]],1,0)*_計算[[#This Row],[経過年数]]^2+5</f>
        <v>-22.590655999999999</v>
      </c>
    </row>
    <row r="131" spans="1:4">
      <c r="A131" cm="1">
        <f t="array" ref="A131">ROW()-ROW(_計算[#Headers])-1</f>
        <v>129</v>
      </c>
      <c r="B131" s="4">
        <f ca="1">OFFSET(_出力[[#Headers],[単一劣化曲線(直近)の係数a]],1,0)*_計算[[#This Row],[経過年数]]^2+5</f>
        <v>-8.5844897959183672</v>
      </c>
      <c r="C131" s="4">
        <f ca="1">OFFSET(_出力[[#Headers],[単一劣化曲線(複数)の係数a]],1,0)*_計算[[#This Row],[経過年数]]^2+5</f>
        <v>-10.548578332662103</v>
      </c>
      <c r="D131" s="4">
        <f ca="1">OFFSET(_出力[[#Headers],[標準劣化曲線の係数a]],1,0)*_計算[[#This Row],[経過年数]]^2+5</f>
        <v>-23.023443999999998</v>
      </c>
    </row>
    <row r="132" spans="1:4">
      <c r="A132" cm="1">
        <f t="array" ref="A132">ROW()-ROW(_計算[#Headers])-1</f>
        <v>130</v>
      </c>
      <c r="B132" s="4">
        <f ca="1">OFFSET(_出力[[#Headers],[単一劣化曲線(直近)の係数a]],1,0)*_計算[[#This Row],[経過年数]]^2+5</f>
        <v>-8.795918367346939</v>
      </c>
      <c r="C132" s="4">
        <f ca="1">OFFSET(_出力[[#Headers],[単一劣化曲線(複数)の係数a]],1,0)*_計算[[#This Row],[経過年数]]^2+5</f>
        <v>-10.790575916230367</v>
      </c>
      <c r="D132" s="4">
        <f ca="1">OFFSET(_出力[[#Headers],[標準劣化曲線の係数a]],1,0)*_計算[[#This Row],[経過年数]]^2+5</f>
        <v>-23.459599999999998</v>
      </c>
    </row>
    <row r="133" spans="1:4">
      <c r="A133" cm="1">
        <f t="array" ref="A133">ROW()-ROW(_計算[#Headers])-1</f>
        <v>131</v>
      </c>
      <c r="B133" s="4">
        <f ca="1">OFFSET(_出力[[#Headers],[単一劣化曲線(直近)の係数a]],1,0)*_計算[[#This Row],[経過年数]]^2+5</f>
        <v>-9.0089795918367344</v>
      </c>
      <c r="C133" s="4">
        <f ca="1">OFFSET(_出力[[#Headers],[単一劣化曲線(複数)の係数a]],1,0)*_計算[[#This Row],[経過年数]]^2+5</f>
        <v>-11.034442207007654</v>
      </c>
      <c r="D133" s="4">
        <f ca="1">OFFSET(_出力[[#Headers],[標準劣化曲線の係数a]],1,0)*_計算[[#This Row],[経過年数]]^2+5</f>
        <v>-23.899124</v>
      </c>
    </row>
    <row r="134" spans="1:4">
      <c r="A134" cm="1">
        <f t="array" ref="A134">ROW()-ROW(_計算[#Headers])-1</f>
        <v>132</v>
      </c>
      <c r="B134" s="4">
        <f ca="1">OFFSET(_出力[[#Headers],[単一劣化曲線(直近)の係数a]],1,0)*_計算[[#This Row],[経過年数]]^2+5</f>
        <v>-9.2236734693877551</v>
      </c>
      <c r="C134" s="4">
        <f ca="1">OFFSET(_出力[[#Headers],[単一劣化曲線(複数)の係数a]],1,0)*_計算[[#This Row],[経過年数]]^2+5</f>
        <v>-11.280177204993958</v>
      </c>
      <c r="D134" s="4">
        <f ca="1">OFFSET(_出力[[#Headers],[標準劣化曲線の係数a]],1,0)*_計算[[#This Row],[経過年数]]^2+5</f>
        <v>-24.342015999999997</v>
      </c>
    </row>
    <row r="135" spans="1:4">
      <c r="A135" cm="1">
        <f t="array" ref="A135">ROW()-ROW(_計算[#Headers])-1</f>
        <v>133</v>
      </c>
      <c r="B135" s="4">
        <f ca="1">OFFSET(_出力[[#Headers],[単一劣化曲線(直近)の係数a]],1,0)*_計算[[#This Row],[経過年数]]^2+5</f>
        <v>-9.4400000000000013</v>
      </c>
      <c r="C135" s="4">
        <f ca="1">OFFSET(_出力[[#Headers],[単一劣化曲線(複数)の係数a]],1,0)*_計算[[#This Row],[経過年数]]^2+5</f>
        <v>-11.527780910189289</v>
      </c>
      <c r="D135" s="4">
        <f ca="1">OFFSET(_出力[[#Headers],[標準劣化曲線の係数a]],1,0)*_計算[[#This Row],[経過年数]]^2+5</f>
        <v>-24.788276</v>
      </c>
    </row>
    <row r="136" spans="1:4">
      <c r="A136" cm="1">
        <f t="array" ref="A136">ROW()-ROW(_計算[#Headers])-1</f>
        <v>134</v>
      </c>
      <c r="B136" s="4">
        <f ca="1">OFFSET(_出力[[#Headers],[単一劣化曲線(直近)の係数a]],1,0)*_計算[[#This Row],[経過年数]]^2+5</f>
        <v>-9.6579591836734693</v>
      </c>
      <c r="C136" s="4">
        <f ca="1">OFFSET(_出力[[#Headers],[単一劣化曲線(複数)の係数a]],1,0)*_計算[[#This Row],[経過年数]]^2+5</f>
        <v>-11.777253322593637</v>
      </c>
      <c r="D136" s="4">
        <f ca="1">OFFSET(_出力[[#Headers],[標準劣化曲線の係数a]],1,0)*_計算[[#This Row],[経過年数]]^2+5</f>
        <v>-25.237904</v>
      </c>
    </row>
    <row r="137" spans="1:4">
      <c r="A137" cm="1">
        <f t="array" ref="A137">ROW()-ROW(_計算[#Headers])-1</f>
        <v>135</v>
      </c>
      <c r="B137" s="4">
        <f ca="1">OFFSET(_出力[[#Headers],[単一劣化曲線(直近)の係数a]],1,0)*_計算[[#This Row],[経過年数]]^2+5</f>
        <v>-9.8775510204081645</v>
      </c>
      <c r="C137" s="4">
        <f ca="1">OFFSET(_出力[[#Headers],[単一劣化曲線(複数)の係数a]],1,0)*_計算[[#This Row],[経過年数]]^2+5</f>
        <v>-12.028594442207009</v>
      </c>
      <c r="D137" s="4">
        <f ca="1">OFFSET(_出力[[#Headers],[標準劣化曲線の係数a]],1,0)*_計算[[#This Row],[経過年数]]^2+5</f>
        <v>-25.690899999999999</v>
      </c>
    </row>
    <row r="138" spans="1:4">
      <c r="A138" cm="1">
        <f t="array" ref="A138">ROW()-ROW(_計算[#Headers])-1</f>
        <v>136</v>
      </c>
      <c r="B138" s="4">
        <f ca="1">OFFSET(_出力[[#Headers],[単一劣化曲線(直近)の係数a]],1,0)*_計算[[#This Row],[経過年数]]^2+5</f>
        <v>-10.098775510204081</v>
      </c>
      <c r="C138" s="4">
        <f ca="1">OFFSET(_出力[[#Headers],[単一劣化曲線(複数)の係数a]],1,0)*_計算[[#This Row],[経過年数]]^2+5</f>
        <v>-12.281804269029401</v>
      </c>
      <c r="D138" s="4">
        <f ca="1">OFFSET(_出力[[#Headers],[標準劣化曲線の係数a]],1,0)*_計算[[#This Row],[経過年数]]^2+5</f>
        <v>-26.147264</v>
      </c>
    </row>
    <row r="139" spans="1:4">
      <c r="A139" cm="1">
        <f t="array" ref="A139">ROW()-ROW(_計算[#Headers])-1</f>
        <v>137</v>
      </c>
      <c r="B139" s="4">
        <f ca="1">OFFSET(_出力[[#Headers],[単一劣化曲線(直近)の係数a]],1,0)*_計算[[#This Row],[経過年数]]^2+5</f>
        <v>-10.321632653061226</v>
      </c>
      <c r="C139" s="4">
        <f ca="1">OFFSET(_出力[[#Headers],[単一劣化曲線(複数)の係数a]],1,0)*_計算[[#This Row],[経過年数]]^2+5</f>
        <v>-12.536882803060813</v>
      </c>
      <c r="D139" s="4">
        <f ca="1">OFFSET(_出力[[#Headers],[標準劣化曲線の係数a]],1,0)*_計算[[#This Row],[経過年数]]^2+5</f>
        <v>-26.606995999999999</v>
      </c>
    </row>
    <row r="140" spans="1:4">
      <c r="A140" cm="1">
        <f t="array" ref="A140">ROW()-ROW(_計算[#Headers])-1</f>
        <v>138</v>
      </c>
      <c r="B140" s="4">
        <f ca="1">OFFSET(_出力[[#Headers],[単一劣化曲線(直近)の係数a]],1,0)*_計算[[#This Row],[経過年数]]^2+5</f>
        <v>-10.546122448979592</v>
      </c>
      <c r="C140" s="4">
        <f ca="1">OFFSET(_出力[[#Headers],[単一劣化曲線(複数)の係数a]],1,0)*_計算[[#This Row],[経過年数]]^2+5</f>
        <v>-12.793830044301249</v>
      </c>
      <c r="D140" s="4">
        <f ca="1">OFFSET(_出力[[#Headers],[標準劣化曲線の係数a]],1,0)*_計算[[#This Row],[経過年数]]^2+5</f>
        <v>-27.070095999999999</v>
      </c>
    </row>
    <row r="141" spans="1:4">
      <c r="A141" cm="1">
        <f t="array" ref="A141">ROW()-ROW(_計算[#Headers])-1</f>
        <v>139</v>
      </c>
      <c r="B141" s="4">
        <f ca="1">OFFSET(_出力[[#Headers],[単一劣化曲線(直近)の係数a]],1,0)*_計算[[#This Row],[経過年数]]^2+5</f>
        <v>-10.772244897959185</v>
      </c>
      <c r="C141" s="4">
        <f ca="1">OFFSET(_出力[[#Headers],[単一劣化曲線(複数)の係数a]],1,0)*_計算[[#This Row],[経過年数]]^2+5</f>
        <v>-13.052645992750705</v>
      </c>
      <c r="D141" s="4">
        <f ca="1">OFFSET(_出力[[#Headers],[標準劣化曲線の係数a]],1,0)*_計算[[#This Row],[経過年数]]^2+5</f>
        <v>-27.536563999999998</v>
      </c>
    </row>
    <row r="142" spans="1:4">
      <c r="A142" cm="1">
        <f t="array" ref="A142">ROW()-ROW(_計算[#Headers])-1</f>
        <v>140</v>
      </c>
      <c r="B142" s="4">
        <f ca="1">OFFSET(_出力[[#Headers],[単一劣化曲線(直近)の係数a]],1,0)*_計算[[#This Row],[経過年数]]^2+5</f>
        <v>-11</v>
      </c>
      <c r="C142" s="4">
        <f ca="1">OFFSET(_出力[[#Headers],[単一劣化曲線(複数)の係数a]],1,0)*_計算[[#This Row],[経過年数]]^2+5</f>
        <v>-13.313330648409185</v>
      </c>
      <c r="D142" s="4">
        <f ca="1">OFFSET(_出力[[#Headers],[標準劣化曲線の係数a]],1,0)*_計算[[#This Row],[経過年数]]^2+5</f>
        <v>-28.006399999999999</v>
      </c>
    </row>
    <row r="143" spans="1:4">
      <c r="A143" cm="1">
        <f t="array" ref="A143">ROW()-ROW(_計算[#Headers])-1</f>
        <v>141</v>
      </c>
      <c r="B143" s="4">
        <f ca="1">OFFSET(_出力[[#Headers],[単一劣化曲線(直近)の係数a]],1,0)*_計算[[#This Row],[経過年数]]^2+5</f>
        <v>-11.229387755102042</v>
      </c>
      <c r="C143" s="4">
        <f ca="1">OFFSET(_出力[[#Headers],[単一劣化曲線(複数)の係数a]],1,0)*_計算[[#This Row],[経過年数]]^2+5</f>
        <v>-13.575884011276681</v>
      </c>
      <c r="D143" s="4">
        <f ca="1">OFFSET(_出力[[#Headers],[標準劣化曲線の係数a]],1,0)*_計算[[#This Row],[経過年数]]^2+5</f>
        <v>-28.479604000000002</v>
      </c>
    </row>
    <row r="144" spans="1:4">
      <c r="A144" cm="1">
        <f t="array" ref="A144">ROW()-ROW(_計算[#Headers])-1</f>
        <v>142</v>
      </c>
      <c r="B144" s="4">
        <f ca="1">OFFSET(_出力[[#Headers],[単一劣化曲線(直近)の係数a]],1,0)*_計算[[#This Row],[経過年数]]^2+5</f>
        <v>-11.460408163265306</v>
      </c>
      <c r="C144" s="4">
        <f ca="1">OFFSET(_出力[[#Headers],[単一劣化曲線(複数)の係数a]],1,0)*_計算[[#This Row],[経過年数]]^2+5</f>
        <v>-13.840306081353202</v>
      </c>
      <c r="D144" s="4">
        <f ca="1">OFFSET(_出力[[#Headers],[標準劣化曲線の係数a]],1,0)*_計算[[#This Row],[経過年数]]^2+5</f>
        <v>-28.956175999999999</v>
      </c>
    </row>
    <row r="145" spans="1:4">
      <c r="A145" cm="1">
        <f t="array" ref="A145">ROW()-ROW(_計算[#Headers])-1</f>
        <v>143</v>
      </c>
      <c r="B145" s="4">
        <f ca="1">OFFSET(_出力[[#Headers],[単一劣化曲線(直近)の係数a]],1,0)*_計算[[#This Row],[経過年数]]^2+5</f>
        <v>-11.693061224489796</v>
      </c>
      <c r="C145" s="4">
        <f ca="1">OFFSET(_出力[[#Headers],[単一劣化曲線(複数)の係数a]],1,0)*_計算[[#This Row],[経過年数]]^2+5</f>
        <v>-14.106596858638746</v>
      </c>
      <c r="D145" s="4">
        <f ca="1">OFFSET(_出力[[#Headers],[標準劣化曲線の係数a]],1,0)*_計算[[#This Row],[経過年数]]^2+5</f>
        <v>-29.436115999999998</v>
      </c>
    </row>
    <row r="146" spans="1:4">
      <c r="A146" cm="1">
        <f t="array" ref="A146">ROW()-ROW(_計算[#Headers])-1</f>
        <v>144</v>
      </c>
      <c r="B146" s="4">
        <f ca="1">OFFSET(_出力[[#Headers],[単一劣化曲線(直近)の係数a]],1,0)*_計算[[#This Row],[経過年数]]^2+5</f>
        <v>-11.927346938775511</v>
      </c>
      <c r="C146" s="4">
        <f ca="1">OFFSET(_出力[[#Headers],[単一劣化曲線(複数)の係数a]],1,0)*_計算[[#This Row],[経過年数]]^2+5</f>
        <v>-14.374756343133306</v>
      </c>
      <c r="D146" s="4">
        <f ca="1">OFFSET(_出力[[#Headers],[標準劣化曲線の係数a]],1,0)*_計算[[#This Row],[経過年数]]^2+5</f>
        <v>-29.919423999999999</v>
      </c>
    </row>
    <row r="147" spans="1:4">
      <c r="A147" cm="1">
        <f t="array" ref="A147">ROW()-ROW(_計算[#Headers])-1</f>
        <v>145</v>
      </c>
      <c r="B147" s="4">
        <f ca="1">OFFSET(_出力[[#Headers],[単一劣化曲線(直近)の係数a]],1,0)*_計算[[#This Row],[経過年数]]^2+5</f>
        <v>-12.163265306122451</v>
      </c>
      <c r="C147" s="4">
        <f ca="1">OFFSET(_出力[[#Headers],[単一劣化曲線(複数)の係数a]],1,0)*_計算[[#This Row],[経過年数]]^2+5</f>
        <v>-14.644784534836891</v>
      </c>
      <c r="D147" s="4">
        <f ca="1">OFFSET(_出力[[#Headers],[標準劣化曲線の係数a]],1,0)*_計算[[#This Row],[経過年数]]^2+5</f>
        <v>-30.406100000000002</v>
      </c>
    </row>
    <row r="148" spans="1:4">
      <c r="A148" cm="1">
        <f t="array" ref="A148">ROW()-ROW(_計算[#Headers])-1</f>
        <v>146</v>
      </c>
      <c r="B148" s="4">
        <f ca="1">OFFSET(_出力[[#Headers],[単一劣化曲線(直近)の係数a]],1,0)*_計算[[#This Row],[経過年数]]^2+5</f>
        <v>-12.400816326530613</v>
      </c>
      <c r="C148" s="4">
        <f ca="1">OFFSET(_出力[[#Headers],[単一劣化曲線(複数)の係数a]],1,0)*_計算[[#This Row],[経過年数]]^2+5</f>
        <v>-14.916681433749496</v>
      </c>
      <c r="D148" s="4">
        <f ca="1">OFFSET(_出力[[#Headers],[標準劣化曲線の係数a]],1,0)*_計算[[#This Row],[経過年数]]^2+5</f>
        <v>-30.896144</v>
      </c>
    </row>
    <row r="149" spans="1:4">
      <c r="A149" cm="1">
        <f t="array" ref="A149">ROW()-ROW(_計算[#Headers])-1</f>
        <v>147</v>
      </c>
      <c r="B149" s="4">
        <f ca="1">OFFSET(_出力[[#Headers],[単一劣化曲線(直近)の係数a]],1,0)*_計算[[#This Row],[経過年数]]^2+5</f>
        <v>-12.64</v>
      </c>
      <c r="C149" s="4">
        <f ca="1">OFFSET(_出力[[#Headers],[単一劣化曲線(複数)の係数a]],1,0)*_計算[[#This Row],[経過年数]]^2+5</f>
        <v>-15.190447039871124</v>
      </c>
      <c r="D149" s="4">
        <f ca="1">OFFSET(_出力[[#Headers],[標準劣化曲線の係数a]],1,0)*_計算[[#This Row],[経過年数]]^2+5</f>
        <v>-31.389555999999999</v>
      </c>
    </row>
    <row r="150" spans="1:4">
      <c r="A150" cm="1">
        <f t="array" ref="A150">ROW()-ROW(_計算[#Headers])-1</f>
        <v>148</v>
      </c>
      <c r="B150" s="4">
        <f ca="1">OFFSET(_出力[[#Headers],[単一劣化曲線(直近)の係数a]],1,0)*_計算[[#This Row],[経過年数]]^2+5</f>
        <v>-12.880816326530613</v>
      </c>
      <c r="C150" s="4">
        <f ca="1">OFFSET(_出力[[#Headers],[単一劣化曲線(複数)の係数a]],1,0)*_計算[[#This Row],[経過年数]]^2+5</f>
        <v>-15.466081353201773</v>
      </c>
      <c r="D150" s="4">
        <f ca="1">OFFSET(_出力[[#Headers],[標準劣化曲線の係数a]],1,0)*_計算[[#This Row],[経過年数]]^2+5</f>
        <v>-31.886336</v>
      </c>
    </row>
    <row r="151" spans="1:4">
      <c r="A151" cm="1">
        <f t="array" ref="A151">ROW()-ROW(_計算[#Headers])-1</f>
        <v>149</v>
      </c>
      <c r="B151" s="4">
        <f ca="1">OFFSET(_出力[[#Headers],[単一劣化曲線(直近)の係数a]],1,0)*_計算[[#This Row],[経過年数]]^2+5</f>
        <v>-13.123265306122448</v>
      </c>
      <c r="C151" s="4">
        <f ca="1">OFFSET(_出力[[#Headers],[単一劣化曲線(複数)の係数a]],1,0)*_計算[[#This Row],[経過年数]]^2+5</f>
        <v>-15.743584373741442</v>
      </c>
      <c r="D151" s="4">
        <f ca="1">OFFSET(_出力[[#Headers],[標準劣化曲線の係数a]],1,0)*_計算[[#This Row],[経過年数]]^2+5</f>
        <v>-32.386483999999996</v>
      </c>
    </row>
    <row r="152" spans="1:4">
      <c r="A152" cm="1">
        <f t="array" ref="A152">ROW()-ROW(_計算[#Headers])-1</f>
        <v>150</v>
      </c>
      <c r="B152" s="4">
        <f ca="1">OFFSET(_出力[[#Headers],[単一劣化曲線(直近)の係数a]],1,0)*_計算[[#This Row],[経過年数]]^2+5</f>
        <v>-13.367346938775512</v>
      </c>
      <c r="C152" s="4">
        <f ca="1">OFFSET(_出力[[#Headers],[単一劣化曲線(複数)の係数a]],1,0)*_計算[[#This Row],[経過年数]]^2+5</f>
        <v>-16.022956101490134</v>
      </c>
      <c r="D152" s="4">
        <f ca="1">OFFSET(_出力[[#Headers],[標準劣化曲線の係数a]],1,0)*_計算[[#This Row],[経過年数]]^2+5</f>
        <v>-32.89</v>
      </c>
    </row>
    <row r="153" spans="1:4">
      <c r="A153" cm="1">
        <f t="array" ref="A153">ROW()-ROW(_計算[#Headers])-1</f>
        <v>151</v>
      </c>
      <c r="B153" s="4">
        <f ca="1">OFFSET(_出力[[#Headers],[単一劣化曲線(直近)の係数a]],1,0)*_計算[[#This Row],[経過年数]]^2+5</f>
        <v>-13.613061224489797</v>
      </c>
      <c r="C153" s="4">
        <f ca="1">OFFSET(_出力[[#Headers],[単一劣化曲線(複数)の係数a]],1,0)*_計算[[#This Row],[経過年数]]^2+5</f>
        <v>-16.304196536447847</v>
      </c>
      <c r="D153" s="4">
        <f ca="1">OFFSET(_出力[[#Headers],[標準劣化曲線の係数a]],1,0)*_計算[[#This Row],[経過年数]]^2+5</f>
        <v>-33.396884</v>
      </c>
    </row>
    <row r="154" spans="1:4">
      <c r="A154" cm="1">
        <f t="array" ref="A154">ROW()-ROW(_計算[#Headers])-1</f>
        <v>152</v>
      </c>
      <c r="B154" s="4">
        <f ca="1">OFFSET(_出力[[#Headers],[単一劣化曲線(直近)の係数a]],1,0)*_計算[[#This Row],[経過年数]]^2+5</f>
        <v>-13.860408163265308</v>
      </c>
      <c r="C154" s="4">
        <f ca="1">OFFSET(_出力[[#Headers],[単一劣化曲線(複数)の係数a]],1,0)*_計算[[#This Row],[経過年数]]^2+5</f>
        <v>-16.58730567861458</v>
      </c>
      <c r="D154" s="4">
        <f ca="1">OFFSET(_出力[[#Headers],[標準劣化曲線の係数a]],1,0)*_計算[[#This Row],[経過年数]]^2+5</f>
        <v>-33.907136000000001</v>
      </c>
    </row>
    <row r="155" spans="1:4">
      <c r="A155" cm="1">
        <f t="array" ref="A155">ROW()-ROW(_計算[#Headers])-1</f>
        <v>153</v>
      </c>
      <c r="B155" s="4">
        <f ca="1">OFFSET(_出力[[#Headers],[単一劣化曲線(直近)の係数a]],1,0)*_計算[[#This Row],[経過年数]]^2+5</f>
        <v>-14.109387755102041</v>
      </c>
      <c r="C155" s="4">
        <f ca="1">OFFSET(_出力[[#Headers],[単一劣化曲線(複数)の係数a]],1,0)*_計算[[#This Row],[経過年数]]^2+5</f>
        <v>-16.872283527990334</v>
      </c>
      <c r="D155" s="4">
        <f ca="1">OFFSET(_出力[[#Headers],[標準劣化曲線の係数a]],1,0)*_計算[[#This Row],[経過年数]]^2+5</f>
        <v>-34.420755999999997</v>
      </c>
    </row>
    <row r="156" spans="1:4">
      <c r="A156" cm="1">
        <f t="array" ref="A156">ROW()-ROW(_計算[#Headers])-1</f>
        <v>154</v>
      </c>
      <c r="B156" s="4">
        <f ca="1">OFFSET(_出力[[#Headers],[単一劣化曲線(直近)の係数a]],1,0)*_計算[[#This Row],[経過年数]]^2+5</f>
        <v>-14.36</v>
      </c>
      <c r="C156" s="4">
        <f ca="1">OFFSET(_出力[[#Headers],[単一劣化曲線(複数)の係数a]],1,0)*_計算[[#This Row],[経過年数]]^2+5</f>
        <v>-17.159130084575111</v>
      </c>
      <c r="D156" s="4">
        <f ca="1">OFFSET(_出力[[#Headers],[標準劣化曲線の係数a]],1,0)*_計算[[#This Row],[経過年数]]^2+5</f>
        <v>-34.937744000000002</v>
      </c>
    </row>
    <row r="157" spans="1:4">
      <c r="A157" cm="1">
        <f t="array" ref="A157">ROW()-ROW(_計算[#Headers])-1</f>
        <v>155</v>
      </c>
      <c r="B157" s="4">
        <f ca="1">OFFSET(_出力[[#Headers],[単一劣化曲線(直近)の係数a]],1,0)*_計算[[#This Row],[経過年数]]^2+5</f>
        <v>-14.612244897959183</v>
      </c>
      <c r="C157" s="4">
        <f ca="1">OFFSET(_出力[[#Headers],[単一劣化曲線(複数)の係数a]],1,0)*_計算[[#This Row],[経過年数]]^2+5</f>
        <v>-17.447845348368908</v>
      </c>
      <c r="D157" s="4">
        <f ca="1">OFFSET(_出力[[#Headers],[標準劣化曲線の係数a]],1,0)*_計算[[#This Row],[経過年数]]^2+5</f>
        <v>-35.458100000000002</v>
      </c>
    </row>
    <row r="158" spans="1:4">
      <c r="A158" cm="1">
        <f t="array" ref="A158">ROW()-ROW(_計算[#Headers])-1</f>
        <v>156</v>
      </c>
      <c r="B158" s="4">
        <f ca="1">OFFSET(_出力[[#Headers],[単一劣化曲線(直近)の係数a]],1,0)*_計算[[#This Row],[経過年数]]^2+5</f>
        <v>-14.866122448979592</v>
      </c>
      <c r="C158" s="4">
        <f ca="1">OFFSET(_出力[[#Headers],[単一劣化曲線(複数)の係数a]],1,0)*_計算[[#This Row],[経過年数]]^2+5</f>
        <v>-17.738429319371729</v>
      </c>
      <c r="D158" s="4">
        <f ca="1">OFFSET(_出力[[#Headers],[標準劣化曲線の係数a]],1,0)*_計算[[#This Row],[経過年数]]^2+5</f>
        <v>-35.981823999999996</v>
      </c>
    </row>
    <row r="159" spans="1:4">
      <c r="A159" cm="1">
        <f t="array" ref="A159">ROW()-ROW(_計算[#Headers])-1</f>
        <v>157</v>
      </c>
      <c r="B159" s="4">
        <f ca="1">OFFSET(_出力[[#Headers],[単一劣化曲線(直近)の係数a]],1,0)*_計算[[#This Row],[経過年数]]^2+5</f>
        <v>-15.121632653061226</v>
      </c>
      <c r="C159" s="4">
        <f ca="1">OFFSET(_出力[[#Headers],[単一劣化曲線(複数)の係数a]],1,0)*_計算[[#This Row],[経過年数]]^2+5</f>
        <v>-18.03088199758357</v>
      </c>
      <c r="D159" s="4">
        <f ca="1">OFFSET(_出力[[#Headers],[標準劣化曲線の係数a]],1,0)*_計算[[#This Row],[経過年数]]^2+5</f>
        <v>-36.508915999999999</v>
      </c>
    </row>
    <row r="160" spans="1:4">
      <c r="A160" cm="1">
        <f t="array" ref="A160">ROW()-ROW(_計算[#Headers])-1</f>
        <v>158</v>
      </c>
      <c r="B160" s="4">
        <f ca="1">OFFSET(_出力[[#Headers],[単一劣化曲線(直近)の係数a]],1,0)*_計算[[#This Row],[経過年数]]^2+5</f>
        <v>-15.378775510204083</v>
      </c>
      <c r="C160" s="4">
        <f ca="1">OFFSET(_出力[[#Headers],[単一劣化曲線(複数)の係数a]],1,0)*_計算[[#This Row],[経過年数]]^2+5</f>
        <v>-18.325203383004432</v>
      </c>
      <c r="D160" s="4">
        <f ca="1">OFFSET(_出力[[#Headers],[標準劣化曲線の係数a]],1,0)*_計算[[#This Row],[経過年数]]^2+5</f>
        <v>-37.039375999999997</v>
      </c>
    </row>
    <row r="161" spans="1:4">
      <c r="A161" cm="1">
        <f t="array" ref="A161">ROW()-ROW(_計算[#Headers])-1</f>
        <v>159</v>
      </c>
      <c r="B161" s="4">
        <f ca="1">OFFSET(_出力[[#Headers],[単一劣化曲線(直近)の係数a]],1,0)*_計算[[#This Row],[経過年数]]^2+5</f>
        <v>-15.637551020408164</v>
      </c>
      <c r="C161" s="4">
        <f ca="1">OFFSET(_出力[[#Headers],[単一劣化曲線(複数)の係数a]],1,0)*_計算[[#This Row],[経過年数]]^2+5</f>
        <v>-18.621393475634314</v>
      </c>
      <c r="D161" s="4">
        <f ca="1">OFFSET(_出力[[#Headers],[標準劣化曲線の係数a]],1,0)*_計算[[#This Row],[経過年数]]^2+5</f>
        <v>-37.573203999999997</v>
      </c>
    </row>
    <row r="162" spans="1:4">
      <c r="A162" cm="1">
        <f t="array" ref="A162">ROW()-ROW(_計算[#Headers])-1</f>
        <v>160</v>
      </c>
      <c r="B162" s="4">
        <f ca="1">OFFSET(_出力[[#Headers],[単一劣化曲線(直近)の係数a]],1,0)*_計算[[#This Row],[経過年数]]^2+5</f>
        <v>-15.897959183673471</v>
      </c>
      <c r="C162" s="4">
        <f ca="1">OFFSET(_出力[[#Headers],[単一劣化曲線(複数)の係数a]],1,0)*_計算[[#This Row],[経過年数]]^2+5</f>
        <v>-18.919452275473219</v>
      </c>
      <c r="D162" s="4">
        <f ca="1">OFFSET(_出力[[#Headers],[標準劣化曲線の係数a]],1,0)*_計算[[#This Row],[経過年数]]^2+5</f>
        <v>-38.110399999999998</v>
      </c>
    </row>
    <row r="163" spans="1:4">
      <c r="A163" cm="1">
        <f t="array" ref="A163">ROW()-ROW(_計算[#Headers])-1</f>
        <v>161</v>
      </c>
      <c r="B163" s="4">
        <f ca="1">OFFSET(_出力[[#Headers],[単一劣化曲線(直近)の係数a]],1,0)*_計算[[#This Row],[経過年数]]^2+5</f>
        <v>-16.16</v>
      </c>
      <c r="C163" s="4">
        <f ca="1">OFFSET(_出力[[#Headers],[単一劣化曲線(複数)の係数a]],1,0)*_計算[[#This Row],[経過年数]]^2+5</f>
        <v>-19.219379782521145</v>
      </c>
      <c r="D163" s="4">
        <f ca="1">OFFSET(_出力[[#Headers],[標準劣化曲線の係数a]],1,0)*_計算[[#This Row],[経過年数]]^2+5</f>
        <v>-38.650964000000002</v>
      </c>
    </row>
    <row r="164" spans="1:4">
      <c r="A164" cm="1">
        <f t="array" ref="A164">ROW()-ROW(_計算[#Headers])-1</f>
        <v>162</v>
      </c>
      <c r="B164" s="4">
        <f ca="1">OFFSET(_出力[[#Headers],[単一劣化曲線(直近)の係数a]],1,0)*_計算[[#This Row],[経過年数]]^2+5</f>
        <v>-16.423673469387754</v>
      </c>
      <c r="C164" s="4">
        <f ca="1">OFFSET(_出力[[#Headers],[単一劣化曲線(複数)の係数a]],1,0)*_計算[[#This Row],[経過年数]]^2+5</f>
        <v>-19.521175996778091</v>
      </c>
      <c r="D164" s="4">
        <f ca="1">OFFSET(_出力[[#Headers],[標準劣化曲線の係数a]],1,0)*_計算[[#This Row],[経過年数]]^2+5</f>
        <v>-39.194896</v>
      </c>
    </row>
    <row r="165" spans="1:4">
      <c r="A165" cm="1">
        <f t="array" ref="A165">ROW()-ROW(_計算[#Headers])-1</f>
        <v>163</v>
      </c>
      <c r="B165" s="4">
        <f ca="1">OFFSET(_出力[[#Headers],[単一劣化曲線(直近)の係数a]],1,0)*_計算[[#This Row],[経過年数]]^2+5</f>
        <v>-16.688979591836734</v>
      </c>
      <c r="C165" s="4">
        <f ca="1">OFFSET(_出力[[#Headers],[単一劣化曲線(複数)の係数a]],1,0)*_計算[[#This Row],[経過年数]]^2+5</f>
        <v>-19.82484091824406</v>
      </c>
      <c r="D165" s="4">
        <f ca="1">OFFSET(_出力[[#Headers],[標準劣化曲線の係数a]],1,0)*_計算[[#This Row],[経過年数]]^2+5</f>
        <v>-39.742196</v>
      </c>
    </row>
    <row r="166" spans="1:4">
      <c r="A166" cm="1">
        <f t="array" ref="A166">ROW()-ROW(_計算[#Headers])-1</f>
        <v>164</v>
      </c>
      <c r="B166" s="4">
        <f ca="1">OFFSET(_出力[[#Headers],[単一劣化曲線(直近)の係数a]],1,0)*_計算[[#This Row],[経過年数]]^2+5</f>
        <v>-16.955918367346939</v>
      </c>
      <c r="C166" s="4">
        <f ca="1">OFFSET(_出力[[#Headers],[単一劣化曲線(複数)の係数a]],1,0)*_計算[[#This Row],[経過年数]]^2+5</f>
        <v>-20.13037454691905</v>
      </c>
      <c r="D166" s="4">
        <f ca="1">OFFSET(_出力[[#Headers],[標準劣化曲線の係数a]],1,0)*_計算[[#This Row],[経過年数]]^2+5</f>
        <v>-40.292864000000002</v>
      </c>
    </row>
    <row r="167" spans="1:4">
      <c r="A167" cm="1">
        <f t="array" ref="A167">ROW()-ROW(_計算[#Headers])-1</f>
        <v>165</v>
      </c>
      <c r="B167" s="4">
        <f ca="1">OFFSET(_出力[[#Headers],[単一劣化曲線(直近)の係数a]],1,0)*_計算[[#This Row],[経過年数]]^2+5</f>
        <v>-17.22448979591837</v>
      </c>
      <c r="C167" s="4">
        <f ca="1">OFFSET(_出力[[#Headers],[単一劣化曲線(複数)の係数a]],1,0)*_計算[[#This Row],[経過年数]]^2+5</f>
        <v>-20.43777688280306</v>
      </c>
      <c r="D167" s="4">
        <f ca="1">OFFSET(_出力[[#Headers],[標準劣化曲線の係数a]],1,0)*_計算[[#This Row],[経過年数]]^2+5</f>
        <v>-40.846899999999998</v>
      </c>
    </row>
    <row r="168" spans="1:4">
      <c r="A168" cm="1">
        <f t="array" ref="A168">ROW()-ROW(_計算[#Headers])-1</f>
        <v>166</v>
      </c>
      <c r="B168" s="4">
        <f ca="1">OFFSET(_出力[[#Headers],[単一劣化曲線(直近)の係数a]],1,0)*_計算[[#This Row],[経過年数]]^2+5</f>
        <v>-17.494693877551022</v>
      </c>
      <c r="C168" s="4">
        <f ca="1">OFFSET(_出力[[#Headers],[単一劣化曲線(複数)の係数a]],1,0)*_計算[[#This Row],[経過年数]]^2+5</f>
        <v>-20.747047925896094</v>
      </c>
      <c r="D168" s="4">
        <f ca="1">OFFSET(_出力[[#Headers],[標準劣化曲線の係数a]],1,0)*_計算[[#This Row],[経過年数]]^2+5</f>
        <v>-41.404303999999996</v>
      </c>
    </row>
    <row r="169" spans="1:4">
      <c r="A169" cm="1">
        <f t="array" ref="A169">ROW()-ROW(_計算[#Headers])-1</f>
        <v>167</v>
      </c>
      <c r="B169" s="4">
        <f ca="1">OFFSET(_出力[[#Headers],[単一劣化曲線(直近)の係数a]],1,0)*_計算[[#This Row],[経過年数]]^2+5</f>
        <v>-17.7665306122449</v>
      </c>
      <c r="C169" s="4">
        <f ca="1">OFFSET(_出力[[#Headers],[単一劣化曲線(複数)の係数a]],1,0)*_計算[[#This Row],[経過年数]]^2+5</f>
        <v>-21.058187676198148</v>
      </c>
      <c r="D169" s="4">
        <f ca="1">OFFSET(_出力[[#Headers],[標準劣化曲線の係数a]],1,0)*_計算[[#This Row],[経過年数]]^2+5</f>
        <v>-41.965075999999996</v>
      </c>
    </row>
    <row r="170" spans="1:4">
      <c r="A170" cm="1">
        <f t="array" ref="A170">ROW()-ROW(_計算[#Headers])-1</f>
        <v>168</v>
      </c>
      <c r="B170" s="4">
        <f ca="1">OFFSET(_出力[[#Headers],[単一劣化曲線(直近)の係数a]],1,0)*_計算[[#This Row],[経過年数]]^2+5</f>
        <v>-18.04</v>
      </c>
      <c r="C170" s="4">
        <f ca="1">OFFSET(_出力[[#Headers],[単一劣化曲線(複数)の係数a]],1,0)*_計算[[#This Row],[経過年数]]^2+5</f>
        <v>-21.371196133709223</v>
      </c>
      <c r="D170" s="4">
        <f ca="1">OFFSET(_出力[[#Headers],[標準劣化曲線の係数a]],1,0)*_計算[[#This Row],[経過年数]]^2+5</f>
        <v>-42.529215999999998</v>
      </c>
    </row>
    <row r="171" spans="1:4">
      <c r="A171" cm="1">
        <f t="array" ref="A171">ROW()-ROW(_計算[#Headers])-1</f>
        <v>169</v>
      </c>
      <c r="B171" s="4">
        <f ca="1">OFFSET(_出力[[#Headers],[単一劣化曲線(直近)の係数a]],1,0)*_計算[[#This Row],[経過年数]]^2+5</f>
        <v>-18.315102040816328</v>
      </c>
      <c r="C171" s="4">
        <f ca="1">OFFSET(_出力[[#Headers],[単一劣化曲線(複数)の係数a]],1,0)*_計算[[#This Row],[経過年数]]^2+5</f>
        <v>-21.686073298429321</v>
      </c>
      <c r="D171" s="4">
        <f ca="1">OFFSET(_出力[[#Headers],[標準劣化曲線の係数a]],1,0)*_計算[[#This Row],[経過年数]]^2+5</f>
        <v>-43.096724000000002</v>
      </c>
    </row>
    <row r="172" spans="1:4">
      <c r="A172" cm="1">
        <f t="array" ref="A172">ROW()-ROW(_計算[#Headers])-1</f>
        <v>170</v>
      </c>
      <c r="B172" s="4">
        <f ca="1">OFFSET(_出力[[#Headers],[単一劣化曲線(直近)の係数a]],1,0)*_計算[[#This Row],[経過年数]]^2+5</f>
        <v>-18.591836734693878</v>
      </c>
      <c r="C172" s="4">
        <f ca="1">OFFSET(_出力[[#Headers],[単一劣化曲線(複数)の係数a]],1,0)*_計算[[#This Row],[経過年数]]^2+5</f>
        <v>-22.002819170358439</v>
      </c>
      <c r="D172" s="4">
        <f ca="1">OFFSET(_出力[[#Headers],[標準劣化曲線の係数a]],1,0)*_計算[[#This Row],[経過年数]]^2+5</f>
        <v>-43.6676</v>
      </c>
    </row>
    <row r="173" spans="1:4">
      <c r="A173" cm="1">
        <f t="array" ref="A173">ROW()-ROW(_計算[#Headers])-1</f>
        <v>171</v>
      </c>
      <c r="B173" s="4">
        <f ca="1">OFFSET(_出力[[#Headers],[単一劣化曲線(直近)の係数a]],1,0)*_計算[[#This Row],[経過年数]]^2+5</f>
        <v>-18.870204081632654</v>
      </c>
      <c r="C173" s="4">
        <f ca="1">OFFSET(_出力[[#Headers],[単一劣化曲線(複数)の係数a]],1,0)*_計算[[#This Row],[経過年数]]^2+5</f>
        <v>-22.321433749496578</v>
      </c>
      <c r="D173" s="4">
        <f ca="1">OFFSET(_出力[[#Headers],[標準劣化曲線の係数a]],1,0)*_計算[[#This Row],[経過年数]]^2+5</f>
        <v>-44.241844</v>
      </c>
    </row>
    <row r="174" spans="1:4">
      <c r="A174" cm="1">
        <f t="array" ref="A174">ROW()-ROW(_計算[#Headers])-1</f>
        <v>172</v>
      </c>
      <c r="B174" s="4">
        <f ca="1">OFFSET(_出力[[#Headers],[単一劣化曲線(直近)の係数a]],1,0)*_計算[[#This Row],[経過年数]]^2+5</f>
        <v>-19.150204081632655</v>
      </c>
      <c r="C174" s="4">
        <f ca="1">OFFSET(_出力[[#Headers],[単一劣化曲線(複数)の係数a]],1,0)*_計算[[#This Row],[経過年数]]^2+5</f>
        <v>-22.64191703584374</v>
      </c>
      <c r="D174" s="4">
        <f ca="1">OFFSET(_出力[[#Headers],[標準劣化曲線の係数a]],1,0)*_計算[[#This Row],[経過年数]]^2+5</f>
        <v>-44.819455999999995</v>
      </c>
    </row>
    <row r="175" spans="1:4">
      <c r="A175" cm="1">
        <f t="array" ref="A175">ROW()-ROW(_計算[#Headers])-1</f>
        <v>173</v>
      </c>
      <c r="B175" s="4">
        <f ca="1">OFFSET(_出力[[#Headers],[単一劣化曲線(直近)の係数a]],1,0)*_計算[[#This Row],[経過年数]]^2+5</f>
        <v>-19.431836734693878</v>
      </c>
      <c r="C175" s="4">
        <f ca="1">OFFSET(_出力[[#Headers],[単一劣化曲線(複数)の係数a]],1,0)*_計算[[#This Row],[経過年数]]^2+5</f>
        <v>-22.964269029399919</v>
      </c>
      <c r="D175" s="4">
        <f ca="1">OFFSET(_出力[[#Headers],[標準劣化曲線の係数a]],1,0)*_計算[[#This Row],[経過年数]]^2+5</f>
        <v>-45.400435999999999</v>
      </c>
    </row>
    <row r="176" spans="1:4">
      <c r="A176" cm="1">
        <f t="array" ref="A176">ROW()-ROW(_計算[#Headers])-1</f>
        <v>174</v>
      </c>
      <c r="B176" s="4">
        <f ca="1">OFFSET(_出力[[#Headers],[単一劣化曲線(直近)の係数a]],1,0)*_計算[[#This Row],[経過年数]]^2+5</f>
        <v>-19.715102040816326</v>
      </c>
      <c r="C176" s="4">
        <f ca="1">OFFSET(_出力[[#Headers],[単一劣化曲線(複数)の係数a]],1,0)*_計算[[#This Row],[経過年数]]^2+5</f>
        <v>-23.288489730165125</v>
      </c>
      <c r="D176" s="4">
        <f ca="1">OFFSET(_出力[[#Headers],[標準劣化曲線の係数a]],1,0)*_計算[[#This Row],[経過年数]]^2+5</f>
        <v>-45.984783999999998</v>
      </c>
    </row>
    <row r="177" spans="1:4">
      <c r="A177" cm="1">
        <f t="array" ref="A177">ROW()-ROW(_計算[#Headers])-1</f>
        <v>175</v>
      </c>
      <c r="B177" s="4">
        <f ca="1">OFFSET(_出力[[#Headers],[単一劣化曲線(直近)の係数a]],1,0)*_計算[[#This Row],[経過年数]]^2+5</f>
        <v>-20</v>
      </c>
      <c r="C177" s="4">
        <f ca="1">OFFSET(_出力[[#Headers],[単一劣化曲線(複数)の係数a]],1,0)*_計算[[#This Row],[経過年数]]^2+5</f>
        <v>-23.614579138139348</v>
      </c>
      <c r="D177" s="4">
        <f ca="1">OFFSET(_出力[[#Headers],[標準劣化曲線の係数a]],1,0)*_計算[[#This Row],[経過年数]]^2+5</f>
        <v>-46.572499999999998</v>
      </c>
    </row>
    <row r="178" spans="1:4">
      <c r="A178" cm="1">
        <f t="array" ref="A178">ROW()-ROW(_計算[#Headers])-1</f>
        <v>176</v>
      </c>
      <c r="B178" s="4">
        <f ca="1">OFFSET(_出力[[#Headers],[単一劣化曲線(直近)の係数a]],1,0)*_計算[[#This Row],[経過年数]]^2+5</f>
        <v>-20.286530612244899</v>
      </c>
      <c r="C178" s="4">
        <f ca="1">OFFSET(_出力[[#Headers],[単一劣化曲線(複数)の係数a]],1,0)*_計算[[#This Row],[経過年数]]^2+5</f>
        <v>-23.942537253322595</v>
      </c>
      <c r="D178" s="4">
        <f ca="1">OFFSET(_出力[[#Headers],[標準劣化曲線の係数a]],1,0)*_計算[[#This Row],[経過年数]]^2+5</f>
        <v>-47.163584</v>
      </c>
    </row>
    <row r="179" spans="1:4">
      <c r="A179" cm="1">
        <f t="array" ref="A179">ROW()-ROW(_計算[#Headers])-1</f>
        <v>177</v>
      </c>
      <c r="B179" s="4">
        <f ca="1">OFFSET(_出力[[#Headers],[単一劣化曲線(直近)の係数a]],1,0)*_計算[[#This Row],[経過年数]]^2+5</f>
        <v>-20.57469387755102</v>
      </c>
      <c r="C179" s="4">
        <f ca="1">OFFSET(_出力[[#Headers],[単一劣化曲線(複数)の係数a]],1,0)*_計算[[#This Row],[経過年数]]^2+5</f>
        <v>-24.272364075714862</v>
      </c>
      <c r="D179" s="4">
        <f ca="1">OFFSET(_出力[[#Headers],[標準劣化曲線の係数a]],1,0)*_計算[[#This Row],[経過年数]]^2+5</f>
        <v>-47.758035999999997</v>
      </c>
    </row>
    <row r="180" spans="1:4">
      <c r="A180" cm="1">
        <f t="array" ref="A180">ROW()-ROW(_計算[#Headers])-1</f>
        <v>178</v>
      </c>
      <c r="B180" s="4">
        <f ca="1">OFFSET(_出力[[#Headers],[単一劣化曲線(直近)の係数a]],1,0)*_計算[[#This Row],[経過年数]]^2+5</f>
        <v>-20.864489795918367</v>
      </c>
      <c r="C180" s="4">
        <f ca="1">OFFSET(_出力[[#Headers],[単一劣化曲線(複数)の係数a]],1,0)*_計算[[#This Row],[経過年数]]^2+5</f>
        <v>-24.604059605316152</v>
      </c>
      <c r="D180" s="4">
        <f ca="1">OFFSET(_出力[[#Headers],[標準劣化曲線の係数a]],1,0)*_計算[[#This Row],[経過年数]]^2+5</f>
        <v>-48.355855999999996</v>
      </c>
    </row>
    <row r="181" spans="1:4">
      <c r="A181" cm="1">
        <f t="array" ref="A181">ROW()-ROW(_計算[#Headers])-1</f>
        <v>179</v>
      </c>
      <c r="B181" s="4">
        <f ca="1">OFFSET(_出力[[#Headers],[単一劣化曲線(直近)の係数a]],1,0)*_計算[[#This Row],[経過年数]]^2+5</f>
        <v>-21.155918367346938</v>
      </c>
      <c r="C181" s="4">
        <f ca="1">OFFSET(_出力[[#Headers],[単一劣化曲線(複数)の係数a]],1,0)*_計算[[#This Row],[経過年数]]^2+5</f>
        <v>-24.93762384212646</v>
      </c>
      <c r="D181" s="4">
        <f ca="1">OFFSET(_出力[[#Headers],[標準劣化曲線の係数a]],1,0)*_計算[[#This Row],[経過年数]]^2+5</f>
        <v>-48.957043999999996</v>
      </c>
    </row>
    <row r="182" spans="1:4">
      <c r="A182" cm="1">
        <f t="array" ref="A182">ROW()-ROW(_計算[#Headers])-1</f>
        <v>180</v>
      </c>
      <c r="B182" s="4">
        <f ca="1">OFFSET(_出力[[#Headers],[単一劣化曲線(直近)の係数a]],1,0)*_計算[[#This Row],[経過年数]]^2+5</f>
        <v>-21.448979591836736</v>
      </c>
      <c r="C182" s="4">
        <f ca="1">OFFSET(_出力[[#Headers],[単一劣化曲線(複数)の係数a]],1,0)*_計算[[#This Row],[経過年数]]^2+5</f>
        <v>-25.273056786145791</v>
      </c>
      <c r="D182" s="4">
        <f ca="1">OFFSET(_出力[[#Headers],[標準劣化曲線の係数a]],1,0)*_計算[[#This Row],[経過年数]]^2+5</f>
        <v>-49.561599999999999</v>
      </c>
    </row>
    <row r="183" spans="1:4">
      <c r="A183" cm="1">
        <f t="array" ref="A183">ROW()-ROW(_計算[#Headers])-1</f>
        <v>181</v>
      </c>
      <c r="B183" s="4">
        <f ca="1">OFFSET(_出力[[#Headers],[単一劣化曲線(直近)の係数a]],1,0)*_計算[[#This Row],[経過年数]]^2+5</f>
        <v>-21.743673469387755</v>
      </c>
      <c r="C183" s="4">
        <f ca="1">OFFSET(_出力[[#Headers],[単一劣化曲線(複数)の係数a]],1,0)*_計算[[#This Row],[経過年数]]^2+5</f>
        <v>-25.610358437374146</v>
      </c>
      <c r="D183" s="4">
        <f ca="1">OFFSET(_出力[[#Headers],[標準劣化曲線の係数a]],1,0)*_計算[[#This Row],[経過年数]]^2+5</f>
        <v>-50.169523999999996</v>
      </c>
    </row>
    <row r="184" spans="1:4">
      <c r="A184" cm="1">
        <f t="array" ref="A184">ROW()-ROW(_計算[#Headers])-1</f>
        <v>182</v>
      </c>
      <c r="B184" s="4">
        <f ca="1">OFFSET(_出力[[#Headers],[単一劣化曲線(直近)の係数a]],1,0)*_計算[[#This Row],[経過年数]]^2+5</f>
        <v>-22.040000000000003</v>
      </c>
      <c r="C184" s="4">
        <f ca="1">OFFSET(_出力[[#Headers],[単一劣化曲線(複数)の係数a]],1,0)*_計算[[#This Row],[経過年数]]^2+5</f>
        <v>-25.949528795811521</v>
      </c>
      <c r="D184" s="4">
        <f ca="1">OFFSET(_出力[[#Headers],[標準劣化曲線の係数a]],1,0)*_計算[[#This Row],[経過年数]]^2+5</f>
        <v>-50.780816000000002</v>
      </c>
    </row>
    <row r="185" spans="1:4">
      <c r="A185" cm="1">
        <f t="array" ref="A185">ROW()-ROW(_計算[#Headers])-1</f>
        <v>183</v>
      </c>
      <c r="B185" s="4">
        <f ca="1">OFFSET(_出力[[#Headers],[単一劣化曲線(直近)の係数a]],1,0)*_計算[[#This Row],[経過年数]]^2+5</f>
        <v>-22.337959183673469</v>
      </c>
      <c r="C185" s="4">
        <f ca="1">OFFSET(_出力[[#Headers],[単一劣化曲線(複数)の係数a]],1,0)*_計算[[#This Row],[経過年数]]^2+5</f>
        <v>-26.290567861457916</v>
      </c>
      <c r="D185" s="4">
        <f ca="1">OFFSET(_出力[[#Headers],[標準劣化曲線の係数a]],1,0)*_計算[[#This Row],[経過年数]]^2+5</f>
        <v>-51.395475999999995</v>
      </c>
    </row>
    <row r="186" spans="1:4">
      <c r="A186" cm="1">
        <f t="array" ref="A186">ROW()-ROW(_計算[#Headers])-1</f>
        <v>184</v>
      </c>
      <c r="B186" s="4">
        <f ca="1">OFFSET(_出力[[#Headers],[単一劣化曲線(直近)の係数a]],1,0)*_計算[[#This Row],[経過年数]]^2+5</f>
        <v>-22.637551020408164</v>
      </c>
      <c r="C186" s="4">
        <f ca="1">OFFSET(_出力[[#Headers],[単一劣化曲線(複数)の係数a]],1,0)*_計算[[#This Row],[経過年数]]^2+5</f>
        <v>-26.633475634313331</v>
      </c>
      <c r="D186" s="4">
        <f ca="1">OFFSET(_出力[[#Headers],[標準劣化曲線の係数a]],1,0)*_計算[[#This Row],[経過年数]]^2+5</f>
        <v>-52.013503999999998</v>
      </c>
    </row>
    <row r="187" spans="1:4">
      <c r="A187" cm="1">
        <f t="array" ref="A187">ROW()-ROW(_計算[#Headers])-1</f>
        <v>185</v>
      </c>
      <c r="B187" s="4">
        <f ca="1">OFFSET(_出力[[#Headers],[単一劣化曲線(直近)の係数a]],1,0)*_計算[[#This Row],[経過年数]]^2+5</f>
        <v>-22.938775510204081</v>
      </c>
      <c r="C187" s="4">
        <f ca="1">OFFSET(_出力[[#Headers],[単一劣化曲線(複数)の係数a]],1,0)*_計算[[#This Row],[経過年数]]^2+5</f>
        <v>-26.978252114377771</v>
      </c>
      <c r="D187" s="4">
        <f ca="1">OFFSET(_出力[[#Headers],[標準劣化曲線の係数a]],1,0)*_計算[[#This Row],[経過年数]]^2+5</f>
        <v>-52.634900000000002</v>
      </c>
    </row>
    <row r="188" spans="1:4">
      <c r="A188" cm="1">
        <f t="array" ref="A188">ROW()-ROW(_計算[#Headers])-1</f>
        <v>186</v>
      </c>
      <c r="B188" s="4">
        <f ca="1">OFFSET(_出力[[#Headers],[単一劣化曲線(直近)の係数a]],1,0)*_計算[[#This Row],[経過年数]]^2+5</f>
        <v>-23.241632653061224</v>
      </c>
      <c r="C188" s="4">
        <f ca="1">OFFSET(_出力[[#Headers],[単一劣化曲線(複数)の係数a]],1,0)*_計算[[#This Row],[経過年数]]^2+5</f>
        <v>-27.324897301651227</v>
      </c>
      <c r="D188" s="4">
        <f ca="1">OFFSET(_出力[[#Headers],[標準劣化曲線の係数a]],1,0)*_計算[[#This Row],[経過年数]]^2+5</f>
        <v>-53.259664000000001</v>
      </c>
    </row>
    <row r="189" spans="1:4">
      <c r="A189" cm="1">
        <f t="array" ref="A189">ROW()-ROW(_計算[#Headers])-1</f>
        <v>187</v>
      </c>
      <c r="B189" s="4">
        <f ca="1">OFFSET(_出力[[#Headers],[単一劣化曲線(直近)の係数a]],1,0)*_計算[[#This Row],[経過年数]]^2+5</f>
        <v>-23.546122448979592</v>
      </c>
      <c r="C189" s="4">
        <f ca="1">OFFSET(_出力[[#Headers],[単一劣化曲線(複数)の係数a]],1,0)*_計算[[#This Row],[経過年数]]^2+5</f>
        <v>-27.673411196133713</v>
      </c>
      <c r="D189" s="4">
        <f ca="1">OFFSET(_出力[[#Headers],[標準劣化曲線の係数a]],1,0)*_計算[[#This Row],[経過年数]]^2+5</f>
        <v>-53.887796000000002</v>
      </c>
    </row>
    <row r="190" spans="1:4">
      <c r="A190" cm="1">
        <f t="array" ref="A190">ROW()-ROW(_計算[#Headers])-1</f>
        <v>188</v>
      </c>
      <c r="B190" s="4">
        <f ca="1">OFFSET(_出力[[#Headers],[単一劣化曲線(直近)の係数a]],1,0)*_計算[[#This Row],[経過年数]]^2+5</f>
        <v>-23.852244897959185</v>
      </c>
      <c r="C190" s="4">
        <f ca="1">OFFSET(_出力[[#Headers],[単一劣化曲線(複数)の係数a]],1,0)*_計算[[#This Row],[経過年数]]^2+5</f>
        <v>-28.023793797825213</v>
      </c>
      <c r="D190" s="4">
        <f ca="1">OFFSET(_出力[[#Headers],[標準劣化曲線の係数a]],1,0)*_計算[[#This Row],[経過年数]]^2+5</f>
        <v>-54.519295999999997</v>
      </c>
    </row>
    <row r="191" spans="1:4">
      <c r="A191" cm="1">
        <f t="array" ref="A191">ROW()-ROW(_計算[#Headers])-1</f>
        <v>189</v>
      </c>
      <c r="B191" s="4">
        <f ca="1">OFFSET(_出力[[#Headers],[単一劣化曲線(直近)の係数a]],1,0)*_計算[[#This Row],[経過年数]]^2+5</f>
        <v>-24.16</v>
      </c>
      <c r="C191" s="4">
        <f ca="1">OFFSET(_出力[[#Headers],[単一劣化曲線(複数)の係数a]],1,0)*_計算[[#This Row],[経過年数]]^2+5</f>
        <v>-28.376045106725734</v>
      </c>
      <c r="D191" s="4">
        <f ca="1">OFFSET(_出力[[#Headers],[標準劣化曲線の係数a]],1,0)*_計算[[#This Row],[経過年数]]^2+5</f>
        <v>-55.154164000000002</v>
      </c>
    </row>
    <row r="192" spans="1:4">
      <c r="A192" cm="1">
        <f t="array" ref="A192">ROW()-ROW(_計算[#Headers])-1</f>
        <v>190</v>
      </c>
      <c r="B192" s="4">
        <f ca="1">OFFSET(_出力[[#Headers],[単一劣化曲線(直近)の係数a]],1,0)*_計算[[#This Row],[経過年数]]^2+5</f>
        <v>-24.469387755102041</v>
      </c>
      <c r="C192" s="4">
        <f ca="1">OFFSET(_出力[[#Headers],[単一劣化曲線(複数)の係数a]],1,0)*_計算[[#This Row],[経過年数]]^2+5</f>
        <v>-28.730165122835281</v>
      </c>
      <c r="D192" s="4">
        <f ca="1">OFFSET(_出力[[#Headers],[標準劣化曲線の係数a]],1,0)*_計算[[#This Row],[経過年数]]^2+5</f>
        <v>-55.792400000000001</v>
      </c>
    </row>
    <row r="193" spans="1:4">
      <c r="A193" cm="1">
        <f t="array" ref="A193">ROW()-ROW(_計算[#Headers])-1</f>
        <v>191</v>
      </c>
      <c r="B193" s="4">
        <f ca="1">OFFSET(_出力[[#Headers],[単一劣化曲線(直近)の係数a]],1,0)*_計算[[#This Row],[経過年数]]^2+5</f>
        <v>-24.780408163265307</v>
      </c>
      <c r="C193" s="4">
        <f ca="1">OFFSET(_出力[[#Headers],[単一劣化曲線(複数)の係数a]],1,0)*_計算[[#This Row],[経過年数]]^2+5</f>
        <v>-29.086153846153849</v>
      </c>
      <c r="D193" s="4">
        <f ca="1">OFFSET(_出力[[#Headers],[標準劣化曲線の係数a]],1,0)*_計算[[#This Row],[経過年数]]^2+5</f>
        <v>-56.434004000000002</v>
      </c>
    </row>
    <row r="194" spans="1:4">
      <c r="A194" cm="1">
        <f t="array" ref="A194">ROW()-ROW(_計算[#Headers])-1</f>
        <v>192</v>
      </c>
      <c r="B194" s="4">
        <f ca="1">OFFSET(_出力[[#Headers],[単一劣化曲線(直近)の係数a]],1,0)*_計算[[#This Row],[経過年数]]^2+5</f>
        <v>-25.093061224489798</v>
      </c>
      <c r="C194" s="4">
        <f ca="1">OFFSET(_出力[[#Headers],[単一劣化曲線(複数)の係数a]],1,0)*_計算[[#This Row],[経過年数]]^2+5</f>
        <v>-29.444011276681437</v>
      </c>
      <c r="D194" s="4">
        <f ca="1">OFFSET(_出力[[#Headers],[標準劣化曲線の係数a]],1,0)*_計算[[#This Row],[経過年数]]^2+5</f>
        <v>-57.078975999999997</v>
      </c>
    </row>
    <row r="195" spans="1:4">
      <c r="A195" cm="1">
        <f t="array" ref="A195">ROW()-ROW(_計算[#Headers])-1</f>
        <v>193</v>
      </c>
      <c r="B195" s="4">
        <f ca="1">OFFSET(_出力[[#Headers],[単一劣化曲線(直近)の係数a]],1,0)*_計算[[#This Row],[経過年数]]^2+5</f>
        <v>-25.407346938775511</v>
      </c>
      <c r="C195" s="4">
        <f ca="1">OFFSET(_出力[[#Headers],[単一劣化曲線(複数)の係数a]],1,0)*_計算[[#This Row],[経過年数]]^2+5</f>
        <v>-29.803737414418045</v>
      </c>
      <c r="D195" s="4">
        <f ca="1">OFFSET(_出力[[#Headers],[標準劣化曲線の係数a]],1,0)*_計算[[#This Row],[経過年数]]^2+5</f>
        <v>-57.727315999999995</v>
      </c>
    </row>
    <row r="196" spans="1:4">
      <c r="A196" cm="1">
        <f t="array" ref="A196">ROW()-ROW(_計算[#Headers])-1</f>
        <v>194</v>
      </c>
      <c r="B196" s="4">
        <f ca="1">OFFSET(_出力[[#Headers],[単一劣化曲線(直近)の係数a]],1,0)*_計算[[#This Row],[経過年数]]^2+5</f>
        <v>-25.72326530612245</v>
      </c>
      <c r="C196" s="4">
        <f ca="1">OFFSET(_出力[[#Headers],[単一劣化曲線(複数)の係数a]],1,0)*_計算[[#This Row],[経過年数]]^2+5</f>
        <v>-30.165332259363673</v>
      </c>
      <c r="D196" s="4">
        <f ca="1">OFFSET(_出力[[#Headers],[標準劣化曲線の係数a]],1,0)*_計算[[#This Row],[経過年数]]^2+5</f>
        <v>-58.379024000000001</v>
      </c>
    </row>
    <row r="197" spans="1:4">
      <c r="A197" cm="1">
        <f t="array" ref="A197">ROW()-ROW(_計算[#Headers])-1</f>
        <v>195</v>
      </c>
      <c r="B197" s="4">
        <f ca="1">OFFSET(_出力[[#Headers],[単一劣化曲線(直近)の係数a]],1,0)*_計算[[#This Row],[経過年数]]^2+5</f>
        <v>-26.040816326530614</v>
      </c>
      <c r="C197" s="4">
        <f ca="1">OFFSET(_出力[[#Headers],[単一劣化曲線(複数)の係数a]],1,0)*_計算[[#This Row],[経過年数]]^2+5</f>
        <v>-30.528795811518329</v>
      </c>
      <c r="D197" s="4">
        <f ca="1">OFFSET(_出力[[#Headers],[標準劣化曲線の係数a]],1,0)*_計算[[#This Row],[経過年数]]^2+5</f>
        <v>-59.034099999999995</v>
      </c>
    </row>
    <row r="198" spans="1:4">
      <c r="A198" cm="1">
        <f t="array" ref="A198">ROW()-ROW(_計算[#Headers])-1</f>
        <v>196</v>
      </c>
      <c r="B198" s="4">
        <f ca="1">OFFSET(_出力[[#Headers],[単一劣化曲線(直近)の係数a]],1,0)*_計算[[#This Row],[経過年数]]^2+5</f>
        <v>-26.36</v>
      </c>
      <c r="C198" s="4">
        <f ca="1">OFFSET(_出力[[#Headers],[単一劣化曲線(複数)の係数a]],1,0)*_計算[[#This Row],[経過年数]]^2+5</f>
        <v>-30.894128070881997</v>
      </c>
      <c r="D198" s="4">
        <f ca="1">OFFSET(_出力[[#Headers],[標準劣化曲線の係数a]],1,0)*_計算[[#This Row],[経過年数]]^2+5</f>
        <v>-59.692543999999998</v>
      </c>
    </row>
    <row r="199" spans="1:4">
      <c r="A199" cm="1">
        <f t="array" ref="A199">ROW()-ROW(_計算[#Headers])-1</f>
        <v>197</v>
      </c>
      <c r="B199" s="4">
        <f ca="1">OFFSET(_出力[[#Headers],[単一劣化曲線(直近)の係数a]],1,0)*_計算[[#This Row],[経過年数]]^2+5</f>
        <v>-26.680816326530614</v>
      </c>
      <c r="C199" s="4">
        <f ca="1">OFFSET(_出力[[#Headers],[単一劣化曲線(複数)の係数a]],1,0)*_計算[[#This Row],[経過年数]]^2+5</f>
        <v>-31.261329037454693</v>
      </c>
      <c r="D199" s="4">
        <f ca="1">OFFSET(_出力[[#Headers],[標準劣化曲線の係数a]],1,0)*_計算[[#This Row],[経過年数]]^2+5</f>
        <v>-60.354355999999996</v>
      </c>
    </row>
    <row r="200" spans="1:4">
      <c r="A200" cm="1">
        <f t="array" ref="A200">ROW()-ROW(_計算[#Headers])-1</f>
        <v>198</v>
      </c>
      <c r="B200" s="4">
        <f ca="1">OFFSET(_出力[[#Headers],[単一劣化曲線(直近)の係数a]],1,0)*_計算[[#This Row],[経過年数]]^2+5</f>
        <v>-27.003265306122451</v>
      </c>
      <c r="C200" s="4">
        <f ca="1">OFFSET(_出力[[#Headers],[単一劣化曲線(複数)の係数a]],1,0)*_計算[[#This Row],[経過年数]]^2+5</f>
        <v>-31.63039871123641</v>
      </c>
      <c r="D200" s="4">
        <f ca="1">OFFSET(_出力[[#Headers],[標準劣化曲線の係数a]],1,0)*_計算[[#This Row],[経過年数]]^2+5</f>
        <v>-61.019536000000002</v>
      </c>
    </row>
    <row r="201" spans="1:4">
      <c r="A201" cm="1">
        <f t="array" ref="A201">ROW()-ROW(_計算[#Headers])-1</f>
        <v>199</v>
      </c>
      <c r="B201" s="4">
        <f ca="1">OFFSET(_出力[[#Headers],[単一劣化曲線(直近)の係数a]],1,0)*_計算[[#This Row],[経過年数]]^2+5</f>
        <v>-27.327346938775513</v>
      </c>
      <c r="C201" s="4">
        <f ca="1">OFFSET(_出力[[#Headers],[単一劣化曲線(複数)の係数a]],1,0)*_計算[[#This Row],[経過年数]]^2+5</f>
        <v>-32.001337092227146</v>
      </c>
      <c r="D201" s="4">
        <f ca="1">OFFSET(_出力[[#Headers],[標準劣化曲線の係数a]],1,0)*_計算[[#This Row],[経過年数]]^2+5</f>
        <v>-61.688084000000003</v>
      </c>
    </row>
  </sheetData>
  <sheetProtection algorithmName="SHA-512" hashValue="WaAC6KyYsIuFVA35y36X1nB4T8W9t6SyAN5yayiqjV8yuMk99X7xx6JdehGhrhbRdH8ObDtPfMRyuBDJwKvhig==" saltValue="FuZ6XEdGeaWcRFoB9prZdQ==" spinCount="100000" sheet="1" objects="1" scenarios="1"/>
  <phoneticPr fontId="1"/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共通</vt:lpstr>
      <vt:lpstr>入力</vt:lpstr>
      <vt:lpstr>出力</vt:lpstr>
      <vt:lpstr>計算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川野了</dc:creator>
  <cp:lastModifiedBy>川野 了</cp:lastModifiedBy>
  <dcterms:created xsi:type="dcterms:W3CDTF">2015-06-05T18:19:34Z</dcterms:created>
  <dcterms:modified xsi:type="dcterms:W3CDTF">2025-11-07T23:14:11Z</dcterms:modified>
</cp:coreProperties>
</file>