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ryo_k\Dropbox\アグリダイレクト\500001_日本工営\◆様式\"/>
    </mc:Choice>
  </mc:AlternateContent>
  <xr:revisionPtr revIDLastSave="0" documentId="13_ncr:1_{A05C8A64-0EB6-49AD-A1A8-1349A8C73976}" xr6:coauthVersionLast="47" xr6:coauthVersionMax="47" xr10:uidLastSave="{00000000-0000-0000-0000-000000000000}"/>
  <bookViews>
    <workbookView xWindow="33720" yWindow="1890" windowWidth="38640" windowHeight="15720" activeTab="3" xr2:uid="{00000000-000D-0000-FFFF-FFFF00000000}"/>
  </bookViews>
  <sheets>
    <sheet name="共通" sheetId="2" r:id="rId1"/>
    <sheet name="施設" sheetId="1" r:id="rId2"/>
    <sheet name="構造物" sheetId="3" r:id="rId3"/>
    <sheet name="グループ" sheetId="4" r:id="rId4"/>
    <sheet name="対策工" sheetId="6"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2" i="4" l="1" a="1"/>
  <c r="Q2" i="4"/>
  <c r="A52" i="6" a="1"/>
  <c r="A52" i="6" s="1"/>
  <c r="A53" i="6" a="1"/>
  <c r="A53" i="6" s="1"/>
  <c r="A54" i="6" a="1"/>
  <c r="A54" i="6" s="1"/>
  <c r="A55" i="6" a="1"/>
  <c r="A55" i="6" s="1"/>
  <c r="A56" i="6" a="1"/>
  <c r="A56" i="6" s="1"/>
  <c r="A57" i="6" a="1"/>
  <c r="A57" i="6" s="1"/>
  <c r="A58" i="6" a="1"/>
  <c r="A58" i="6" s="1"/>
  <c r="A59" i="6" a="1"/>
  <c r="A59" i="6" s="1"/>
  <c r="A60" i="6" a="1"/>
  <c r="A60" i="6" s="1"/>
  <c r="A61" i="6" a="1"/>
  <c r="A61" i="6" s="1"/>
  <c r="A62" i="6" a="1"/>
  <c r="A62" i="6" s="1"/>
  <c r="A63" i="6" a="1"/>
  <c r="A63" i="6" s="1"/>
  <c r="A64" i="6" a="1"/>
  <c r="A64" i="6" s="1"/>
  <c r="A65" i="6" a="1"/>
  <c r="A65" i="6" s="1"/>
  <c r="A66" i="6" a="1"/>
  <c r="A66" i="6" s="1"/>
  <c r="A67" i="6" a="1"/>
  <c r="A67" i="6" s="1"/>
  <c r="A68" i="6" a="1"/>
  <c r="A68" i="6"/>
  <c r="A69" i="6" a="1"/>
  <c r="A69" i="6" s="1"/>
  <c r="A70" i="6" a="1"/>
  <c r="A70" i="6" s="1"/>
  <c r="A71" i="6" a="1"/>
  <c r="A71" i="6" s="1"/>
  <c r="A72" i="6" a="1"/>
  <c r="A72" i="6" s="1"/>
  <c r="A73" i="6" a="1"/>
  <c r="A73" i="6" s="1"/>
  <c r="A74" i="6" a="1"/>
  <c r="A74" i="6" s="1"/>
  <c r="A75" i="6" a="1"/>
  <c r="A75" i="6" s="1"/>
  <c r="A76" i="6" a="1"/>
  <c r="A76" i="6" s="1"/>
  <c r="A77" i="6" a="1"/>
  <c r="A77" i="6" s="1"/>
  <c r="A78" i="6" a="1"/>
  <c r="A78" i="6" s="1"/>
  <c r="A79" i="6" a="1"/>
  <c r="A79" i="6" s="1"/>
  <c r="A80" i="6" a="1"/>
  <c r="A80" i="6"/>
  <c r="A81" i="6" a="1"/>
  <c r="A81" i="6" s="1"/>
  <c r="A82" i="6" a="1"/>
  <c r="A82" i="6" s="1"/>
  <c r="A83" i="6" a="1"/>
  <c r="A83" i="6" s="1"/>
  <c r="A84" i="6" a="1"/>
  <c r="A84" i="6" s="1"/>
  <c r="A85" i="6" a="1"/>
  <c r="A85" i="6" s="1"/>
  <c r="A86" i="6" a="1"/>
  <c r="A86" i="6" s="1"/>
  <c r="A87" i="6" a="1"/>
  <c r="A87" i="6" s="1"/>
  <c r="A88" i="6" a="1"/>
  <c r="A88" i="6" s="1"/>
  <c r="A89" i="6" a="1"/>
  <c r="A89" i="6" s="1"/>
  <c r="A90" i="6" a="1"/>
  <c r="A90" i="6" s="1"/>
  <c r="A91" i="6" a="1"/>
  <c r="A91" i="6" s="1"/>
  <c r="A92" i="6" a="1"/>
  <c r="A92" i="6" s="1"/>
  <c r="A93" i="6" a="1"/>
  <c r="A93" i="6" s="1"/>
  <c r="A94" i="6" a="1"/>
  <c r="A94" i="6" s="1"/>
  <c r="A95" i="6" a="1"/>
  <c r="A95" i="6" s="1"/>
  <c r="A96" i="6" a="1"/>
  <c r="A96" i="6"/>
  <c r="A97" i="6" a="1"/>
  <c r="A97" i="6" s="1"/>
  <c r="A98" i="6" a="1"/>
  <c r="A98" i="6" s="1"/>
  <c r="A99" i="6" a="1"/>
  <c r="A99" i="6" s="1"/>
  <c r="A100" i="6" a="1"/>
  <c r="A100" i="6"/>
  <c r="A101" i="6" a="1"/>
  <c r="A101" i="6" s="1"/>
  <c r="A102" i="6" a="1"/>
  <c r="A102" i="6" s="1"/>
  <c r="A103" i="6" a="1"/>
  <c r="A103" i="6" s="1"/>
  <c r="A104" i="6" a="1"/>
  <c r="A104" i="6" s="1"/>
  <c r="A105" i="6" a="1"/>
  <c r="A105" i="6" s="1"/>
  <c r="A106" i="6" a="1"/>
  <c r="A106" i="6" s="1"/>
  <c r="A107" i="6" a="1"/>
  <c r="A107" i="6" s="1"/>
  <c r="A108" i="6" a="1"/>
  <c r="A108" i="6" s="1"/>
  <c r="A109" i="6" a="1"/>
  <c r="A109" i="6" s="1"/>
  <c r="A110" i="6" a="1"/>
  <c r="A110" i="6" s="1"/>
  <c r="A111" i="6" a="1"/>
  <c r="A111" i="6" s="1"/>
  <c r="A112" i="6" a="1"/>
  <c r="A112" i="6"/>
  <c r="A113" i="6" a="1"/>
  <c r="A113" i="6" s="1"/>
  <c r="A114" i="6" a="1"/>
  <c r="A114" i="6" s="1"/>
  <c r="A115" i="6" a="1"/>
  <c r="A115" i="6" s="1"/>
  <c r="A116" i="6" a="1"/>
  <c r="A116" i="6" s="1"/>
  <c r="A117" i="6" a="1"/>
  <c r="A117" i="6" s="1"/>
  <c r="A118" i="6" a="1"/>
  <c r="A118" i="6" s="1"/>
  <c r="A119" i="6" a="1"/>
  <c r="A119" i="6" s="1"/>
  <c r="A120" i="6" a="1"/>
  <c r="A120" i="6" s="1"/>
  <c r="A121" i="6" a="1"/>
  <c r="A121" i="6" s="1"/>
  <c r="A122" i="6" a="1"/>
  <c r="A122" i="6" s="1"/>
  <c r="A123" i="6" a="1"/>
  <c r="A123" i="6" s="1"/>
  <c r="A124" i="6" a="1"/>
  <c r="A124" i="6" s="1"/>
  <c r="A125" i="6" a="1"/>
  <c r="A125" i="6" s="1"/>
  <c r="A126" i="6" a="1"/>
  <c r="A126" i="6" s="1"/>
  <c r="A127" i="6" a="1"/>
  <c r="A127" i="6" s="1"/>
  <c r="A128" i="6" a="1"/>
  <c r="A128" i="6"/>
  <c r="A129" i="6" a="1"/>
  <c r="A129" i="6" s="1"/>
  <c r="A130" i="6" a="1"/>
  <c r="A130" i="6" s="1"/>
  <c r="A131" i="6" a="1"/>
  <c r="A131" i="6" s="1"/>
  <c r="A132" i="6" a="1"/>
  <c r="A132" i="6"/>
  <c r="A133" i="6" a="1"/>
  <c r="A133" i="6" s="1"/>
  <c r="A134" i="6" a="1"/>
  <c r="A134" i="6" s="1"/>
  <c r="A135" i="6" a="1"/>
  <c r="A135" i="6" s="1"/>
  <c r="A136" i="6" a="1"/>
  <c r="A136" i="6" s="1"/>
  <c r="A137" i="6" a="1"/>
  <c r="A137" i="6" s="1"/>
  <c r="A138" i="6" a="1"/>
  <c r="A138" i="6" s="1"/>
  <c r="A139" i="6" a="1"/>
  <c r="A139" i="6" s="1"/>
  <c r="A140" i="6" a="1"/>
  <c r="A140" i="6" s="1"/>
  <c r="A141" i="6" a="1"/>
  <c r="A141" i="6" s="1"/>
  <c r="A142" i="6" a="1"/>
  <c r="A142" i="6" s="1"/>
  <c r="A143" i="6" a="1"/>
  <c r="A143" i="6" s="1"/>
  <c r="A144" i="6" a="1"/>
  <c r="A144" i="6"/>
  <c r="A145" i="6" a="1"/>
  <c r="A145" i="6" s="1"/>
  <c r="A146" i="6" a="1"/>
  <c r="A146" i="6" s="1"/>
  <c r="A147" i="6" a="1"/>
  <c r="A147" i="6" s="1"/>
  <c r="A148" i="6" a="1"/>
  <c r="A148" i="6" s="1"/>
  <c r="A149" i="6" a="1"/>
  <c r="A149" i="6" s="1"/>
  <c r="A150" i="6" a="1"/>
  <c r="A150" i="6" s="1"/>
  <c r="A151" i="6" a="1"/>
  <c r="A151" i="6" s="1"/>
  <c r="A152" i="6" a="1"/>
  <c r="A152" i="6" s="1"/>
  <c r="A153" i="6" a="1"/>
  <c r="A153" i="6" s="1"/>
  <c r="A154" i="6" a="1"/>
  <c r="A154" i="6" s="1"/>
  <c r="A155" i="6" a="1"/>
  <c r="A155" i="6" s="1"/>
  <c r="A156" i="6" a="1"/>
  <c r="A156" i="6" s="1"/>
  <c r="A157" i="6" a="1"/>
  <c r="A157" i="6" s="1"/>
  <c r="A158" i="6" a="1"/>
  <c r="A158" i="6" s="1"/>
  <c r="A159" i="6" a="1"/>
  <c r="A159" i="6" s="1"/>
  <c r="A160" i="6" a="1"/>
  <c r="A160" i="6"/>
  <c r="A161" i="6" a="1"/>
  <c r="A161" i="6" s="1"/>
  <c r="A162" i="6" a="1"/>
  <c r="A162" i="6" s="1"/>
  <c r="A163" i="6" a="1"/>
  <c r="A163" i="6" s="1"/>
  <c r="A164" i="6" a="1"/>
  <c r="A164" i="6" s="1"/>
  <c r="A165" i="6" a="1"/>
  <c r="A165" i="6" s="1"/>
  <c r="A166" i="6" a="1"/>
  <c r="A166" i="6" s="1"/>
  <c r="A167" i="6" a="1"/>
  <c r="A167" i="6" s="1"/>
  <c r="A168" i="6" a="1"/>
  <c r="A168" i="6" s="1"/>
  <c r="A169" i="6" a="1"/>
  <c r="A169" i="6" s="1"/>
  <c r="A170" i="6" a="1"/>
  <c r="A170" i="6" s="1"/>
  <c r="A171" i="6" a="1"/>
  <c r="A171" i="6" s="1"/>
  <c r="A172" i="6" a="1"/>
  <c r="A172" i="6"/>
  <c r="A173" i="6" a="1"/>
  <c r="A173" i="6" s="1"/>
  <c r="A174" i="6" a="1"/>
  <c r="A174" i="6" s="1"/>
  <c r="A175" i="6" a="1"/>
  <c r="A175" i="6" s="1"/>
  <c r="A176" i="6" a="1"/>
  <c r="A176" i="6"/>
  <c r="A177" i="6" a="1"/>
  <c r="A177" i="6" s="1"/>
  <c r="A178" i="6" a="1"/>
  <c r="A178" i="6"/>
  <c r="A179" i="6" a="1"/>
  <c r="A179" i="6" s="1"/>
  <c r="A180" i="6" a="1"/>
  <c r="A180" i="6" s="1"/>
  <c r="A181" i="6" a="1"/>
  <c r="A181" i="6" s="1"/>
  <c r="A182" i="6" a="1"/>
  <c r="A182" i="6" s="1"/>
  <c r="A183" i="6" a="1"/>
  <c r="A183" i="6" s="1"/>
  <c r="A184" i="6" a="1"/>
  <c r="A184" i="6"/>
  <c r="A185" i="6" a="1"/>
  <c r="A185" i="6" s="1"/>
  <c r="A186" i="6" a="1"/>
  <c r="A186" i="6" s="1"/>
  <c r="A187" i="6" a="1"/>
  <c r="A187" i="6" s="1"/>
  <c r="A188" i="6" a="1"/>
  <c r="A188" i="6"/>
  <c r="A189" i="6" a="1"/>
  <c r="A189" i="6" s="1"/>
  <c r="A190" i="6" a="1"/>
  <c r="A190" i="6" s="1"/>
  <c r="A191" i="6" a="1"/>
  <c r="A191" i="6" s="1"/>
  <c r="A192" i="6" a="1"/>
  <c r="A192" i="6" s="1"/>
  <c r="A193" i="6" a="1"/>
  <c r="A193" i="6" s="1"/>
  <c r="A194" i="6" a="1"/>
  <c r="A194" i="6" s="1"/>
  <c r="A195" i="6" a="1"/>
  <c r="A195" i="6" s="1"/>
  <c r="A196" i="6" a="1"/>
  <c r="A196" i="6"/>
  <c r="A197" i="6" a="1"/>
  <c r="A197" i="6" s="1"/>
  <c r="A198" i="6" a="1"/>
  <c r="A198" i="6" s="1"/>
  <c r="A199" i="6" a="1"/>
  <c r="A199" i="6" s="1"/>
  <c r="A200" i="6" a="1"/>
  <c r="A200" i="6" s="1"/>
  <c r="A201" i="6" a="1"/>
  <c r="A201" i="6" s="1"/>
  <c r="A202" i="6" a="1"/>
  <c r="A202" i="6" s="1"/>
  <c r="A203" i="6" a="1"/>
  <c r="A203" i="6" s="1"/>
  <c r="A204" i="6" a="1"/>
  <c r="A204" i="6" s="1"/>
  <c r="A205" i="6" a="1"/>
  <c r="A205" i="6" s="1"/>
  <c r="A206" i="6" a="1"/>
  <c r="A206" i="6" s="1"/>
  <c r="A207" i="6" a="1"/>
  <c r="A207" i="6" s="1"/>
  <c r="A208" i="6" a="1"/>
  <c r="A208" i="6" s="1"/>
  <c r="A209" i="6" a="1"/>
  <c r="A209" i="6" s="1"/>
  <c r="A210" i="6" a="1"/>
  <c r="A210" i="6" s="1"/>
  <c r="A211" i="6" a="1"/>
  <c r="A211" i="6" s="1"/>
  <c r="A212" i="6" a="1"/>
  <c r="A212" i="6" s="1"/>
  <c r="A213" i="6" a="1"/>
  <c r="A213" i="6" s="1"/>
  <c r="A214" i="6" a="1"/>
  <c r="A214" i="6" s="1"/>
  <c r="A215" i="6" a="1"/>
  <c r="A215" i="6" s="1"/>
  <c r="A216" i="6" a="1"/>
  <c r="A216" i="6" s="1"/>
  <c r="A217" i="6" a="1"/>
  <c r="A217" i="6" s="1"/>
  <c r="A218" i="6" a="1"/>
  <c r="A218" i="6" s="1"/>
  <c r="A219" i="6" a="1"/>
  <c r="A219" i="6" s="1"/>
  <c r="A220" i="6" a="1"/>
  <c r="A220" i="6" s="1"/>
  <c r="A221" i="6" a="1"/>
  <c r="A221" i="6" s="1"/>
  <c r="A222" i="6" a="1"/>
  <c r="A222" i="6" s="1"/>
  <c r="A223" i="6" a="1"/>
  <c r="A223" i="6" s="1"/>
  <c r="A224" i="6" a="1"/>
  <c r="A224" i="6"/>
  <c r="A225" i="6" a="1"/>
  <c r="A225" i="6" s="1"/>
  <c r="A226" i="6" a="1"/>
  <c r="A226" i="6" s="1"/>
  <c r="A227" i="6" a="1"/>
  <c r="A227" i="6" s="1"/>
  <c r="A228" i="6" a="1"/>
  <c r="A228" i="6" s="1"/>
  <c r="A229" i="6" a="1"/>
  <c r="A229" i="6" s="1"/>
  <c r="A230" i="6" a="1"/>
  <c r="A230" i="6" s="1"/>
  <c r="A231" i="6" a="1"/>
  <c r="A231" i="6" s="1"/>
  <c r="A232" i="6" a="1"/>
  <c r="A232" i="6" s="1"/>
  <c r="A233" i="6" a="1"/>
  <c r="A233" i="6" s="1"/>
  <c r="A234" i="6" a="1"/>
  <c r="A234" i="6" s="1"/>
  <c r="A235" i="6" a="1"/>
  <c r="A235" i="6" s="1"/>
  <c r="A236" i="6" a="1"/>
  <c r="A236" i="6"/>
  <c r="A237" i="6" a="1"/>
  <c r="A237" i="6" s="1"/>
  <c r="A238" i="6" a="1"/>
  <c r="A238" i="6" s="1"/>
  <c r="A239" i="6" a="1"/>
  <c r="A239" i="6" s="1"/>
  <c r="A240" i="6" a="1"/>
  <c r="A240" i="6" s="1"/>
  <c r="A241" i="6" a="1"/>
  <c r="A241" i="6" s="1"/>
  <c r="A242" i="6" a="1"/>
  <c r="A242" i="6" s="1"/>
  <c r="A243" i="6" a="1"/>
  <c r="A243" i="6" s="1"/>
  <c r="A244" i="6" a="1"/>
  <c r="A244" i="6" s="1"/>
  <c r="A245" i="6" a="1"/>
  <c r="A245" i="6" s="1"/>
  <c r="A246" i="6" a="1"/>
  <c r="A246" i="6" s="1"/>
  <c r="A247" i="6" a="1"/>
  <c r="A247" i="6" s="1"/>
  <c r="A248" i="6" a="1"/>
  <c r="A248" i="6" s="1"/>
  <c r="A249" i="6" a="1"/>
  <c r="A249" i="6" s="1"/>
  <c r="A250" i="6" a="1"/>
  <c r="A250" i="6" s="1"/>
  <c r="A251" i="6" a="1"/>
  <c r="A251" i="6" s="1"/>
  <c r="A252" i="6" a="1"/>
  <c r="A252" i="6" s="1"/>
  <c r="A253" i="6" a="1"/>
  <c r="A253" i="6" s="1"/>
  <c r="A254" i="6" a="1"/>
  <c r="A254" i="6" s="1"/>
  <c r="A255" i="6" a="1"/>
  <c r="A255" i="6" s="1"/>
  <c r="A256" i="6" a="1"/>
  <c r="A256" i="6" s="1"/>
  <c r="A257" i="6" a="1"/>
  <c r="A257" i="6" s="1"/>
  <c r="A258" i="6" a="1"/>
  <c r="A258" i="6" s="1"/>
  <c r="A259" i="6" a="1"/>
  <c r="A259" i="6" s="1"/>
  <c r="A260" i="6" a="1"/>
  <c r="A260" i="6" s="1"/>
  <c r="A261" i="6" a="1"/>
  <c r="A261" i="6" s="1"/>
  <c r="A262" i="6" a="1"/>
  <c r="A262" i="6" s="1"/>
  <c r="A263" i="6" a="1"/>
  <c r="A263" i="6" s="1"/>
  <c r="A264" i="6" a="1"/>
  <c r="A264" i="6" s="1"/>
  <c r="A265" i="6" a="1"/>
  <c r="A265" i="6" s="1"/>
  <c r="A266" i="6" a="1"/>
  <c r="A266" i="6" s="1"/>
  <c r="A267" i="6" a="1"/>
  <c r="A267" i="6" s="1"/>
  <c r="A268" i="6" a="1"/>
  <c r="A268" i="6" s="1"/>
  <c r="A269" i="6" a="1"/>
  <c r="A269" i="6" s="1"/>
  <c r="A270" i="6" a="1"/>
  <c r="A270" i="6" s="1"/>
  <c r="A271" i="6" a="1"/>
  <c r="A271" i="6" s="1"/>
  <c r="A272" i="6" a="1"/>
  <c r="A272" i="6" s="1"/>
  <c r="A273" i="6" a="1"/>
  <c r="A273" i="6" s="1"/>
  <c r="A274" i="6" a="1"/>
  <c r="A274" i="6" s="1"/>
  <c r="A275" i="6" a="1"/>
  <c r="A275" i="6" s="1"/>
  <c r="A276" i="6" a="1"/>
  <c r="A276" i="6" s="1"/>
  <c r="A277" i="6" a="1"/>
  <c r="A277" i="6" s="1"/>
  <c r="A278" i="6" a="1"/>
  <c r="A278" i="6" s="1"/>
  <c r="A279" i="6" a="1"/>
  <c r="A279" i="6" s="1"/>
  <c r="A280" i="6" a="1"/>
  <c r="A280" i="6" s="1"/>
  <c r="A281" i="6" a="1"/>
  <c r="A281" i="6" s="1"/>
  <c r="A282" i="6" a="1"/>
  <c r="A282" i="6" s="1"/>
  <c r="A283" i="6" a="1"/>
  <c r="A283" i="6" s="1"/>
  <c r="A284" i="6" a="1"/>
  <c r="A284" i="6" s="1"/>
  <c r="A285" i="6" a="1"/>
  <c r="A285" i="6" s="1"/>
  <c r="A286" i="6" a="1"/>
  <c r="A286" i="6" s="1"/>
  <c r="A287" i="6" a="1"/>
  <c r="A287" i="6" s="1"/>
  <c r="A288" i="6" a="1"/>
  <c r="A288" i="6"/>
  <c r="A289" i="6" a="1"/>
  <c r="A289" i="6" s="1"/>
  <c r="A290" i="6" a="1"/>
  <c r="A290" i="6"/>
  <c r="A291" i="6" a="1"/>
  <c r="A291" i="6" s="1"/>
  <c r="A292" i="6" a="1"/>
  <c r="A292" i="6" s="1"/>
  <c r="A293" i="6" a="1"/>
  <c r="A293" i="6" s="1"/>
  <c r="A294" i="6" a="1"/>
  <c r="A294" i="6" s="1"/>
  <c r="A295" i="6" a="1"/>
  <c r="A295" i="6" s="1"/>
  <c r="A296" i="6" a="1"/>
  <c r="A296" i="6"/>
  <c r="A297" i="6" a="1"/>
  <c r="A297" i="6" s="1"/>
  <c r="A298" i="6" a="1"/>
  <c r="A298" i="6" s="1"/>
  <c r="A299" i="6" a="1"/>
  <c r="A299" i="6" s="1"/>
  <c r="A300" i="6" a="1"/>
  <c r="A300" i="6" s="1"/>
  <c r="A301" i="6" a="1"/>
  <c r="A301" i="6" s="1"/>
  <c r="A302" i="6" a="1"/>
  <c r="A302" i="6" s="1"/>
  <c r="A303" i="6" a="1"/>
  <c r="A303" i="6" s="1"/>
  <c r="A304" i="6" a="1"/>
  <c r="A304" i="6" s="1"/>
  <c r="A305" i="6" a="1"/>
  <c r="A305" i="6" s="1"/>
  <c r="A306" i="6" a="1"/>
  <c r="A306" i="6" s="1"/>
  <c r="A307" i="6" a="1"/>
  <c r="A307" i="6" s="1"/>
  <c r="A308" i="6" a="1"/>
  <c r="A308" i="6" s="1"/>
  <c r="A309" i="6" a="1"/>
  <c r="A309" i="6" s="1"/>
  <c r="A310" i="6" a="1"/>
  <c r="A310" i="6" s="1"/>
  <c r="A311" i="6" a="1"/>
  <c r="A311" i="6" s="1"/>
  <c r="A312" i="6" a="1"/>
  <c r="A312" i="6" s="1"/>
  <c r="A313" i="6" a="1"/>
  <c r="A313" i="6" s="1"/>
  <c r="A314" i="6" a="1"/>
  <c r="A314" i="6" s="1"/>
  <c r="A315" i="6" a="1"/>
  <c r="A315" i="6" s="1"/>
  <c r="A316" i="6" a="1"/>
  <c r="A316" i="6" s="1"/>
  <c r="A317" i="6" a="1"/>
  <c r="A317" i="6" s="1"/>
  <c r="A318" i="6" a="1"/>
  <c r="A318" i="6" s="1"/>
  <c r="A319" i="6" a="1"/>
  <c r="A319" i="6" s="1"/>
  <c r="A320" i="6" a="1"/>
  <c r="A320" i="6" s="1"/>
  <c r="A321" i="6" a="1"/>
  <c r="A321" i="6" s="1"/>
  <c r="A322" i="6" a="1"/>
  <c r="A322" i="6" s="1"/>
  <c r="A323" i="6" a="1"/>
  <c r="A323" i="6" s="1"/>
  <c r="A324" i="6" a="1"/>
  <c r="A324" i="6" s="1"/>
  <c r="A325" i="6" a="1"/>
  <c r="A325" i="6" s="1"/>
  <c r="A326" i="6" a="1"/>
  <c r="A326" i="6" s="1"/>
  <c r="A327" i="6" a="1"/>
  <c r="A327" i="6" s="1"/>
  <c r="A328" i="6" a="1"/>
  <c r="A328" i="6" s="1"/>
  <c r="A329" i="6" a="1"/>
  <c r="A329" i="6" s="1"/>
  <c r="A330" i="6" a="1"/>
  <c r="A330" i="6" s="1"/>
  <c r="A331" i="6" a="1"/>
  <c r="A331" i="6" s="1"/>
  <c r="A332" i="6" a="1"/>
  <c r="A332" i="6" s="1"/>
  <c r="A333" i="6" a="1"/>
  <c r="A333" i="6" s="1"/>
  <c r="A334" i="6" a="1"/>
  <c r="A334" i="6" s="1"/>
  <c r="A335" i="6" a="1"/>
  <c r="A335" i="6" s="1"/>
  <c r="A336" i="6" a="1"/>
  <c r="A336" i="6" s="1"/>
  <c r="A337" i="6" a="1"/>
  <c r="A337" i="6" s="1"/>
  <c r="A338" i="6" a="1"/>
  <c r="A338" i="6"/>
  <c r="A339" i="6" a="1"/>
  <c r="A339" i="6" s="1"/>
  <c r="A340" i="6" a="1"/>
  <c r="A340" i="6"/>
  <c r="A341" i="6" a="1"/>
  <c r="A341" i="6" s="1"/>
  <c r="A342" i="6" a="1"/>
  <c r="A342" i="6" s="1"/>
  <c r="A343" i="6" a="1"/>
  <c r="A343" i="6" s="1"/>
  <c r="A344" i="6" a="1"/>
  <c r="A344" i="6" s="1"/>
  <c r="A345" i="6" a="1"/>
  <c r="A345" i="6" s="1"/>
  <c r="A346" i="6" a="1"/>
  <c r="A346" i="6"/>
  <c r="A347" i="6" a="1"/>
  <c r="A347" i="6"/>
  <c r="A348" i="6" a="1"/>
  <c r="A348" i="6" s="1"/>
  <c r="A349" i="6" a="1"/>
  <c r="A349" i="6" s="1"/>
  <c r="A350" i="6" a="1"/>
  <c r="A350" i="6" s="1"/>
  <c r="A351" i="6" a="1"/>
  <c r="A351" i="6"/>
  <c r="A352" i="6" a="1"/>
  <c r="A352" i="6" s="1"/>
  <c r="A353" i="6" a="1"/>
  <c r="A353" i="6" s="1"/>
  <c r="A354" i="6" a="1"/>
  <c r="A354" i="6" s="1"/>
  <c r="A355" i="6" a="1"/>
  <c r="A355" i="6" s="1"/>
  <c r="A356" i="6" a="1"/>
  <c r="A356" i="6"/>
  <c r="A357" i="6" a="1"/>
  <c r="A357" i="6" s="1"/>
  <c r="A358" i="6" a="1"/>
  <c r="A358" i="6" s="1"/>
  <c r="A359" i="6" a="1"/>
  <c r="A359" i="6" s="1"/>
  <c r="A360" i="6" a="1"/>
  <c r="A360" i="6"/>
  <c r="A361" i="6" a="1"/>
  <c r="A361" i="6" s="1"/>
  <c r="A362" i="6" a="1"/>
  <c r="A362" i="6"/>
  <c r="A363" i="6" a="1"/>
  <c r="A363" i="6" s="1"/>
  <c r="A364" i="6" a="1"/>
  <c r="A364" i="6" s="1"/>
  <c r="A365" i="6" a="1"/>
  <c r="A365" i="6" s="1"/>
  <c r="A366" i="6" a="1"/>
  <c r="A366" i="6" s="1"/>
  <c r="A367" i="6" a="1"/>
  <c r="A367" i="6" s="1"/>
  <c r="A368" i="6" a="1"/>
  <c r="A368" i="6" s="1"/>
  <c r="A369" i="6" a="1"/>
  <c r="A369" i="6" s="1"/>
  <c r="A370" i="6" a="1"/>
  <c r="A370" i="6" s="1"/>
  <c r="A371" i="6" a="1"/>
  <c r="A371" i="6" s="1"/>
  <c r="A372" i="6" a="1"/>
  <c r="A372" i="6"/>
  <c r="A373" i="6" a="1"/>
  <c r="A373" i="6" s="1"/>
  <c r="A374" i="6" a="1"/>
  <c r="A374" i="6" s="1"/>
  <c r="A375" i="6" a="1"/>
  <c r="A375" i="6" s="1"/>
  <c r="A376" i="6" a="1"/>
  <c r="A376" i="6" s="1"/>
  <c r="A377" i="6" a="1"/>
  <c r="A377" i="6" s="1"/>
  <c r="A378" i="6" a="1"/>
  <c r="A378" i="6" s="1"/>
  <c r="A379" i="6" a="1"/>
  <c r="A379" i="6" s="1"/>
  <c r="A380" i="6" a="1"/>
  <c r="A380" i="6" s="1"/>
  <c r="A381" i="6" a="1"/>
  <c r="A381" i="6" s="1"/>
  <c r="A382" i="6" a="1"/>
  <c r="A382" i="6" s="1"/>
  <c r="A383" i="6" a="1"/>
  <c r="A383" i="6" s="1"/>
  <c r="A384" i="6" a="1"/>
  <c r="A384" i="6" s="1"/>
  <c r="A385" i="6" a="1"/>
  <c r="A385" i="6" s="1"/>
  <c r="A386" i="6" a="1"/>
  <c r="A386" i="6" s="1"/>
  <c r="A387" i="6" a="1"/>
  <c r="A387" i="6" s="1"/>
  <c r="A388" i="6" a="1"/>
  <c r="A388" i="6" s="1"/>
  <c r="A389" i="6" a="1"/>
  <c r="A389" i="6" s="1"/>
  <c r="A390" i="6" a="1"/>
  <c r="A390" i="6" s="1"/>
  <c r="A391" i="6" a="1"/>
  <c r="A391" i="6" s="1"/>
  <c r="A392" i="6" a="1"/>
  <c r="A392" i="6"/>
  <c r="A393" i="6" a="1"/>
  <c r="A393" i="6" s="1"/>
  <c r="A394" i="6" a="1"/>
  <c r="A394" i="6" s="1"/>
  <c r="A395" i="6" a="1"/>
  <c r="A395" i="6" s="1"/>
  <c r="A396" i="6" a="1"/>
  <c r="A396" i="6" s="1"/>
  <c r="A397" i="6" a="1"/>
  <c r="A397" i="6" s="1"/>
  <c r="A398" i="6" a="1"/>
  <c r="A398" i="6" s="1"/>
  <c r="A399" i="6" a="1"/>
  <c r="A399" i="6" s="1"/>
  <c r="A400" i="6" a="1"/>
  <c r="A400" i="6" s="1"/>
  <c r="A401" i="6" a="1"/>
  <c r="A401" i="6" s="1"/>
  <c r="A402" i="6" a="1"/>
  <c r="A402" i="6" s="1"/>
  <c r="A403" i="6" a="1"/>
  <c r="A403" i="6" s="1"/>
  <c r="A404" i="6" a="1"/>
  <c r="A404" i="6" s="1"/>
  <c r="A405" i="6" a="1"/>
  <c r="A405" i="6" s="1"/>
  <c r="A406" i="6" a="1"/>
  <c r="A406" i="6" s="1"/>
  <c r="A407" i="6" a="1"/>
  <c r="A407" i="6" s="1"/>
  <c r="A408" i="6" a="1"/>
  <c r="A408" i="6" s="1"/>
  <c r="A409" i="6" a="1"/>
  <c r="A409" i="6" s="1"/>
  <c r="A410" i="6" a="1"/>
  <c r="A410" i="6" s="1"/>
  <c r="A411" i="6" a="1"/>
  <c r="A411" i="6" s="1"/>
  <c r="A412" i="6" a="1"/>
  <c r="A412" i="6" s="1"/>
  <c r="A413" i="6" a="1"/>
  <c r="A413" i="6" s="1"/>
  <c r="A414" i="6" a="1"/>
  <c r="A414" i="6" s="1"/>
  <c r="A415" i="6" a="1"/>
  <c r="A415" i="6" s="1"/>
  <c r="A416" i="6" a="1"/>
  <c r="A416" i="6" s="1"/>
  <c r="A417" i="6" a="1"/>
  <c r="A417" i="6" s="1"/>
  <c r="A418" i="6" a="1"/>
  <c r="A418" i="6" s="1"/>
  <c r="A419" i="6" a="1"/>
  <c r="A419" i="6" s="1"/>
  <c r="A420" i="6" a="1"/>
  <c r="A420" i="6" s="1"/>
  <c r="A421" i="6" a="1"/>
  <c r="A421" i="6" s="1"/>
  <c r="A422" i="6" a="1"/>
  <c r="A422" i="6" s="1"/>
  <c r="A423" i="6" a="1"/>
  <c r="A423" i="6" s="1"/>
  <c r="A424" i="6" a="1"/>
  <c r="A424" i="6" s="1"/>
  <c r="A425" i="6" a="1"/>
  <c r="A425" i="6" s="1"/>
  <c r="A426" i="6" a="1"/>
  <c r="A426" i="6" s="1"/>
  <c r="A427" i="6" a="1"/>
  <c r="A427" i="6" s="1"/>
  <c r="A428" i="6" a="1"/>
  <c r="A428" i="6" s="1"/>
  <c r="A429" i="6" a="1"/>
  <c r="A429" i="6" s="1"/>
  <c r="A430" i="6" a="1"/>
  <c r="A430" i="6" s="1"/>
  <c r="A431" i="6" a="1"/>
  <c r="A431" i="6" s="1"/>
  <c r="A432" i="6" a="1"/>
  <c r="A432" i="6" s="1"/>
  <c r="A433" i="6" a="1"/>
  <c r="A433" i="6" s="1"/>
  <c r="A434" i="6" a="1"/>
  <c r="A434" i="6" s="1"/>
  <c r="A435" i="6" a="1"/>
  <c r="A435" i="6" s="1"/>
  <c r="A436" i="6" a="1"/>
  <c r="A436" i="6" s="1"/>
  <c r="A437" i="6" a="1"/>
  <c r="A437" i="6" s="1"/>
  <c r="A438" i="6" a="1"/>
  <c r="A438" i="6" s="1"/>
  <c r="A439" i="6" a="1"/>
  <c r="A439" i="6" s="1"/>
  <c r="A440" i="6" a="1"/>
  <c r="A440" i="6" s="1"/>
  <c r="A441" i="6" a="1"/>
  <c r="A441" i="6" s="1"/>
  <c r="A442" i="6" a="1"/>
  <c r="A442" i="6" s="1"/>
  <c r="A443" i="6" a="1"/>
  <c r="A443" i="6" s="1"/>
  <c r="A444" i="6" a="1"/>
  <c r="A444" i="6" s="1"/>
  <c r="A445" i="6" a="1"/>
  <c r="A445" i="6" s="1"/>
  <c r="A446" i="6" a="1"/>
  <c r="A446" i="6" s="1"/>
  <c r="A447" i="6" a="1"/>
  <c r="A447" i="6" s="1"/>
  <c r="A448" i="6" a="1"/>
  <c r="A448" i="6" s="1"/>
  <c r="A449" i="6" a="1"/>
  <c r="A449" i="6" s="1"/>
  <c r="A450" i="6" a="1"/>
  <c r="A450" i="6" s="1"/>
  <c r="A451" i="6" a="1"/>
  <c r="A451" i="6" s="1"/>
  <c r="A452" i="6" a="1"/>
  <c r="A452" i="6" s="1"/>
  <c r="A453" i="6" a="1"/>
  <c r="A453" i="6" s="1"/>
  <c r="A454" i="6" a="1"/>
  <c r="A454" i="6" s="1"/>
  <c r="A455" i="6" a="1"/>
  <c r="A455" i="6" s="1"/>
  <c r="A456" i="6" a="1"/>
  <c r="A456" i="6" s="1"/>
  <c r="A457" i="6" a="1"/>
  <c r="A457" i="6" s="1"/>
  <c r="A458" i="6" a="1"/>
  <c r="A458" i="6" s="1"/>
  <c r="A459" i="6" a="1"/>
  <c r="A459" i="6" s="1"/>
  <c r="A460" i="6" a="1"/>
  <c r="A460" i="6" s="1"/>
  <c r="A461" i="6" a="1"/>
  <c r="A461" i="6" s="1"/>
  <c r="A462" i="6" a="1"/>
  <c r="A462" i="6" s="1"/>
  <c r="A463" i="6" a="1"/>
  <c r="A463" i="6" s="1"/>
  <c r="A464" i="6" a="1"/>
  <c r="A464" i="6" s="1"/>
  <c r="A465" i="6" a="1"/>
  <c r="A465" i="6" s="1"/>
  <c r="A466" i="6" a="1"/>
  <c r="A466" i="6" s="1"/>
  <c r="A467" i="6" a="1"/>
  <c r="A467" i="6" s="1"/>
  <c r="A468" i="6" a="1"/>
  <c r="A468" i="6" s="1"/>
  <c r="A469" i="6" a="1"/>
  <c r="A469" i="6" s="1"/>
  <c r="A470" i="6" a="1"/>
  <c r="A470" i="6" s="1"/>
  <c r="A471" i="6" a="1"/>
  <c r="A471" i="6" s="1"/>
  <c r="A472" i="6" a="1"/>
  <c r="A472" i="6" s="1"/>
  <c r="A473" i="6" a="1"/>
  <c r="A473" i="6" s="1"/>
  <c r="A474" i="6" a="1"/>
  <c r="A474" i="6" s="1"/>
  <c r="A475" i="6" a="1"/>
  <c r="A475" i="6" s="1"/>
  <c r="A476" i="6" a="1"/>
  <c r="A476" i="6" s="1"/>
  <c r="A477" i="6" a="1"/>
  <c r="A477" i="6" s="1"/>
  <c r="A478" i="6" a="1"/>
  <c r="A478" i="6" s="1"/>
  <c r="A479" i="6" a="1"/>
  <c r="A479" i="6" s="1"/>
  <c r="A480" i="6" a="1"/>
  <c r="A480" i="6" s="1"/>
  <c r="A481" i="6" a="1"/>
  <c r="A481" i="6" s="1"/>
  <c r="A482" i="6" a="1"/>
  <c r="A482" i="6" s="1"/>
  <c r="A483" i="6" a="1"/>
  <c r="A483" i="6" s="1"/>
  <c r="A484" i="6" a="1"/>
  <c r="A484" i="6" s="1"/>
  <c r="A485" i="6" a="1"/>
  <c r="A485" i="6" s="1"/>
  <c r="A486" i="6" a="1"/>
  <c r="A486" i="6" s="1"/>
  <c r="A487" i="6" a="1"/>
  <c r="A487" i="6" s="1"/>
  <c r="A488" i="6" a="1"/>
  <c r="A488" i="6" s="1"/>
  <c r="A489" i="6" a="1"/>
  <c r="A489" i="6" s="1"/>
  <c r="A490" i="6" a="1"/>
  <c r="A490" i="6" s="1"/>
  <c r="A491" i="6" a="1"/>
  <c r="A491" i="6" s="1"/>
  <c r="A492" i="6" a="1"/>
  <c r="A492" i="6" s="1"/>
  <c r="A493" i="6" a="1"/>
  <c r="A493" i="6" s="1"/>
  <c r="A494" i="6" a="1"/>
  <c r="A494" i="6" s="1"/>
  <c r="A495" i="6" a="1"/>
  <c r="A495" i="6" s="1"/>
  <c r="A496" i="6" a="1"/>
  <c r="A496" i="6" s="1"/>
  <c r="A497" i="6" a="1"/>
  <c r="A497" i="6" s="1"/>
  <c r="A498" i="6" a="1"/>
  <c r="A498" i="6" s="1"/>
  <c r="A499" i="6" a="1"/>
  <c r="A499" i="6" s="1"/>
  <c r="A500" i="6" a="1"/>
  <c r="A500" i="6" s="1"/>
  <c r="A501" i="6" a="1"/>
  <c r="A501" i="6" s="1"/>
  <c r="B52" i="6" a="1"/>
  <c r="B52" i="6" s="1"/>
  <c r="B53" i="6" a="1"/>
  <c r="B53" i="6" s="1"/>
  <c r="B54" i="6" a="1"/>
  <c r="B54" i="6" s="1"/>
  <c r="B55" i="6" a="1"/>
  <c r="B55" i="6" s="1"/>
  <c r="B56" i="6" a="1"/>
  <c r="B56" i="6" s="1"/>
  <c r="B57" i="6" a="1"/>
  <c r="B57" i="6" s="1"/>
  <c r="B58" i="6" a="1"/>
  <c r="B58" i="6" s="1"/>
  <c r="B59" i="6" a="1"/>
  <c r="B59" i="6" s="1"/>
  <c r="B60" i="6" a="1"/>
  <c r="B60" i="6" s="1"/>
  <c r="B61" i="6" a="1"/>
  <c r="B61" i="6" s="1"/>
  <c r="B62" i="6" a="1"/>
  <c r="B62" i="6" s="1"/>
  <c r="B63" i="6" a="1"/>
  <c r="B63" i="6" s="1"/>
  <c r="B64" i="6" a="1"/>
  <c r="B64" i="6" s="1"/>
  <c r="B65" i="6" a="1"/>
  <c r="B65" i="6" s="1"/>
  <c r="B66" i="6" a="1"/>
  <c r="B66" i="6" s="1"/>
  <c r="B67" i="6" a="1"/>
  <c r="B67" i="6" s="1"/>
  <c r="B68" i="6" a="1"/>
  <c r="B68" i="6" s="1"/>
  <c r="B69" i="6" a="1"/>
  <c r="B69" i="6" s="1"/>
  <c r="B70" i="6" a="1"/>
  <c r="B70" i="6" s="1"/>
  <c r="B71" i="6" a="1"/>
  <c r="B71" i="6" s="1"/>
  <c r="B72" i="6" a="1"/>
  <c r="B72" i="6" s="1"/>
  <c r="B73" i="6" a="1"/>
  <c r="B73" i="6" s="1"/>
  <c r="B74" i="6" a="1"/>
  <c r="B74" i="6" s="1"/>
  <c r="B75" i="6" a="1"/>
  <c r="B75" i="6" s="1"/>
  <c r="B76" i="6" a="1"/>
  <c r="B76" i="6" s="1"/>
  <c r="B77" i="6" a="1"/>
  <c r="B77" i="6" s="1"/>
  <c r="B78" i="6" a="1"/>
  <c r="B78" i="6" s="1"/>
  <c r="B79" i="6" a="1"/>
  <c r="B79" i="6" s="1"/>
  <c r="B80" i="6" a="1"/>
  <c r="B80" i="6" s="1"/>
  <c r="B81" i="6" a="1"/>
  <c r="B81" i="6" s="1"/>
  <c r="B82" i="6" a="1"/>
  <c r="B82" i="6" s="1"/>
  <c r="B83" i="6" a="1"/>
  <c r="B83" i="6" s="1"/>
  <c r="B84" i="6" a="1"/>
  <c r="B84" i="6" s="1"/>
  <c r="B85" i="6" a="1"/>
  <c r="B85" i="6" s="1"/>
  <c r="B86" i="6" a="1"/>
  <c r="B86" i="6" s="1"/>
  <c r="B87" i="6" a="1"/>
  <c r="B87" i="6" s="1"/>
  <c r="B88" i="6" a="1"/>
  <c r="B88" i="6" s="1"/>
  <c r="B89" i="6" a="1"/>
  <c r="B89" i="6" s="1"/>
  <c r="B90" i="6" a="1"/>
  <c r="B90" i="6" s="1"/>
  <c r="B91" i="6" a="1"/>
  <c r="B91" i="6" s="1"/>
  <c r="B92" i="6" a="1"/>
  <c r="B92" i="6" s="1"/>
  <c r="B93" i="6" a="1"/>
  <c r="B93" i="6" s="1"/>
  <c r="B94" i="6" a="1"/>
  <c r="B94" i="6" s="1"/>
  <c r="B95" i="6" a="1"/>
  <c r="B95" i="6" s="1"/>
  <c r="B96" i="6" a="1"/>
  <c r="B96" i="6" s="1"/>
  <c r="B97" i="6" a="1"/>
  <c r="B97" i="6" s="1"/>
  <c r="B98" i="6" a="1"/>
  <c r="B98" i="6" s="1"/>
  <c r="B99" i="6" a="1"/>
  <c r="B99" i="6" s="1"/>
  <c r="B100" i="6" a="1"/>
  <c r="B100" i="6" s="1"/>
  <c r="B101" i="6" a="1"/>
  <c r="B101" i="6" s="1"/>
  <c r="B102" i="6" a="1"/>
  <c r="B102" i="6" s="1"/>
  <c r="B103" i="6" a="1"/>
  <c r="B103" i="6" s="1"/>
  <c r="B104" i="6" a="1"/>
  <c r="B104" i="6" s="1"/>
  <c r="B105" i="6" a="1"/>
  <c r="B105" i="6" s="1"/>
  <c r="B106" i="6" a="1"/>
  <c r="B106" i="6" s="1"/>
  <c r="B107" i="6" a="1"/>
  <c r="B107" i="6" s="1"/>
  <c r="B108" i="6" a="1"/>
  <c r="B108" i="6" s="1"/>
  <c r="B109" i="6" a="1"/>
  <c r="B109" i="6" s="1"/>
  <c r="B110" i="6" a="1"/>
  <c r="B110" i="6" s="1"/>
  <c r="B111" i="6" a="1"/>
  <c r="B111" i="6" s="1"/>
  <c r="B112" i="6" a="1"/>
  <c r="B112" i="6" s="1"/>
  <c r="B113" i="6" a="1"/>
  <c r="B113" i="6" s="1"/>
  <c r="B114" i="6" a="1"/>
  <c r="B114" i="6" s="1"/>
  <c r="B115" i="6" a="1"/>
  <c r="B115" i="6" s="1"/>
  <c r="B116" i="6" a="1"/>
  <c r="B116" i="6" s="1"/>
  <c r="B117" i="6" a="1"/>
  <c r="B117" i="6" s="1"/>
  <c r="B118" i="6" a="1"/>
  <c r="B118" i="6" s="1"/>
  <c r="B119" i="6" a="1"/>
  <c r="B119" i="6" s="1"/>
  <c r="B120" i="6" a="1"/>
  <c r="B120" i="6" s="1"/>
  <c r="B121" i="6" a="1"/>
  <c r="B121" i="6" s="1"/>
  <c r="B122" i="6" a="1"/>
  <c r="B122" i="6" s="1"/>
  <c r="B123" i="6" a="1"/>
  <c r="B123" i="6" s="1"/>
  <c r="B124" i="6" a="1"/>
  <c r="B124" i="6" s="1"/>
  <c r="B125" i="6" a="1"/>
  <c r="B125" i="6" s="1"/>
  <c r="B126" i="6" a="1"/>
  <c r="B126" i="6" s="1"/>
  <c r="B127" i="6" a="1"/>
  <c r="B127" i="6" s="1"/>
  <c r="B128" i="6" a="1"/>
  <c r="B128" i="6" s="1"/>
  <c r="B129" i="6" a="1"/>
  <c r="B129" i="6" s="1"/>
  <c r="B130" i="6" a="1"/>
  <c r="B130" i="6" s="1"/>
  <c r="B131" i="6" a="1"/>
  <c r="B131" i="6" s="1"/>
  <c r="B132" i="6" a="1"/>
  <c r="B132" i="6" s="1"/>
  <c r="B133" i="6" a="1"/>
  <c r="B133" i="6" s="1"/>
  <c r="B134" i="6" a="1"/>
  <c r="B134" i="6" s="1"/>
  <c r="B135" i="6" a="1"/>
  <c r="B135" i="6" s="1"/>
  <c r="B136" i="6" a="1"/>
  <c r="B136" i="6" s="1"/>
  <c r="B137" i="6" a="1"/>
  <c r="B137" i="6" s="1"/>
  <c r="B138" i="6" a="1"/>
  <c r="B138" i="6" s="1"/>
  <c r="B139" i="6" a="1"/>
  <c r="B139" i="6" s="1"/>
  <c r="B140" i="6" a="1"/>
  <c r="B140" i="6" s="1"/>
  <c r="B141" i="6" a="1"/>
  <c r="B141" i="6" s="1"/>
  <c r="B142" i="6" a="1"/>
  <c r="B142" i="6" s="1"/>
  <c r="B143" i="6" a="1"/>
  <c r="B143" i="6" s="1"/>
  <c r="B144" i="6" a="1"/>
  <c r="B144" i="6" s="1"/>
  <c r="B145" i="6" a="1"/>
  <c r="B145" i="6" s="1"/>
  <c r="B146" i="6" a="1"/>
  <c r="B146" i="6" s="1"/>
  <c r="B147" i="6" a="1"/>
  <c r="B147" i="6" s="1"/>
  <c r="B148" i="6" a="1"/>
  <c r="B148" i="6" s="1"/>
  <c r="B149" i="6" a="1"/>
  <c r="B149" i="6" s="1"/>
  <c r="B150" i="6" a="1"/>
  <c r="B150" i="6" s="1"/>
  <c r="B151" i="6" a="1"/>
  <c r="B151" i="6" s="1"/>
  <c r="B152" i="6" a="1"/>
  <c r="B152" i="6" s="1"/>
  <c r="B153" i="6" a="1"/>
  <c r="B153" i="6" s="1"/>
  <c r="B154" i="6" a="1"/>
  <c r="B154" i="6" s="1"/>
  <c r="B155" i="6" a="1"/>
  <c r="B155" i="6" s="1"/>
  <c r="B156" i="6" a="1"/>
  <c r="B156" i="6" s="1"/>
  <c r="B157" i="6" a="1"/>
  <c r="B157" i="6" s="1"/>
  <c r="B158" i="6" a="1"/>
  <c r="B158" i="6" s="1"/>
  <c r="B159" i="6" a="1"/>
  <c r="B159" i="6" s="1"/>
  <c r="B160" i="6" a="1"/>
  <c r="B160" i="6" s="1"/>
  <c r="B161" i="6" a="1"/>
  <c r="B161" i="6" s="1"/>
  <c r="B162" i="6" a="1"/>
  <c r="B162" i="6" s="1"/>
  <c r="B163" i="6" a="1"/>
  <c r="B163" i="6" s="1"/>
  <c r="B164" i="6" a="1"/>
  <c r="B164" i="6" s="1"/>
  <c r="B165" i="6" a="1"/>
  <c r="B165" i="6" s="1"/>
  <c r="B166" i="6" a="1"/>
  <c r="B166" i="6" s="1"/>
  <c r="B167" i="6" a="1"/>
  <c r="B167" i="6" s="1"/>
  <c r="B168" i="6" a="1"/>
  <c r="B168" i="6" s="1"/>
  <c r="B169" i="6" a="1"/>
  <c r="B169" i="6" s="1"/>
  <c r="B170" i="6" a="1"/>
  <c r="B170" i="6" s="1"/>
  <c r="B171" i="6" a="1"/>
  <c r="B171" i="6" s="1"/>
  <c r="B172" i="6" a="1"/>
  <c r="B172" i="6" s="1"/>
  <c r="B173" i="6" a="1"/>
  <c r="B173" i="6" s="1"/>
  <c r="B174" i="6" a="1"/>
  <c r="B174" i="6" s="1"/>
  <c r="B175" i="6" a="1"/>
  <c r="B175" i="6" s="1"/>
  <c r="B176" i="6" a="1"/>
  <c r="B176" i="6" s="1"/>
  <c r="B177" i="6" a="1"/>
  <c r="B177" i="6" s="1"/>
  <c r="B178" i="6" a="1"/>
  <c r="B178" i="6"/>
  <c r="B179" i="6" a="1"/>
  <c r="B179" i="6" s="1"/>
  <c r="B180" i="6" a="1"/>
  <c r="B180" i="6" s="1"/>
  <c r="B181" i="6" a="1"/>
  <c r="B181" i="6" s="1"/>
  <c r="B182" i="6" a="1"/>
  <c r="B182" i="6" s="1"/>
  <c r="B183" i="6" a="1"/>
  <c r="B183" i="6" s="1"/>
  <c r="B184" i="6" a="1"/>
  <c r="B184" i="6" s="1"/>
  <c r="B185" i="6" a="1"/>
  <c r="B185" i="6" s="1"/>
  <c r="B186" i="6" a="1"/>
  <c r="B186" i="6" s="1"/>
  <c r="B187" i="6" a="1"/>
  <c r="B187" i="6" s="1"/>
  <c r="B188" i="6" a="1"/>
  <c r="B188" i="6" s="1"/>
  <c r="B189" i="6" a="1"/>
  <c r="B189" i="6" s="1"/>
  <c r="B190" i="6" a="1"/>
  <c r="B190" i="6" s="1"/>
  <c r="B191" i="6" a="1"/>
  <c r="B191" i="6"/>
  <c r="B192" i="6" a="1"/>
  <c r="B192" i="6" s="1"/>
  <c r="B193" i="6" a="1"/>
  <c r="B193" i="6" s="1"/>
  <c r="B194" i="6" a="1"/>
  <c r="B194" i="6" s="1"/>
  <c r="B195" i="6" a="1"/>
  <c r="B195" i="6"/>
  <c r="B196" i="6" a="1"/>
  <c r="B196" i="6" s="1"/>
  <c r="B197" i="6" a="1"/>
  <c r="B197" i="6" s="1"/>
  <c r="B198" i="6" a="1"/>
  <c r="B198" i="6" s="1"/>
  <c r="B199" i="6" a="1"/>
  <c r="B199" i="6" s="1"/>
  <c r="B200" i="6" a="1"/>
  <c r="B200" i="6" s="1"/>
  <c r="B201" i="6" a="1"/>
  <c r="B201" i="6" s="1"/>
  <c r="B202" i="6" a="1"/>
  <c r="B202" i="6" s="1"/>
  <c r="B203" i="6" a="1"/>
  <c r="B203" i="6" s="1"/>
  <c r="B204" i="6" a="1"/>
  <c r="B204" i="6" s="1"/>
  <c r="B205" i="6" a="1"/>
  <c r="B205" i="6" s="1"/>
  <c r="B206" i="6" a="1"/>
  <c r="B206" i="6" s="1"/>
  <c r="B207" i="6" a="1"/>
  <c r="B207" i="6" s="1"/>
  <c r="B208" i="6" a="1"/>
  <c r="B208" i="6" s="1"/>
  <c r="B209" i="6" a="1"/>
  <c r="B209" i="6" s="1"/>
  <c r="B210" i="6" a="1"/>
  <c r="B210" i="6" s="1"/>
  <c r="B211" i="6" a="1"/>
  <c r="B211" i="6" s="1"/>
  <c r="B212" i="6" a="1"/>
  <c r="B212" i="6" s="1"/>
  <c r="B213" i="6" a="1"/>
  <c r="B213" i="6" s="1"/>
  <c r="B214" i="6" a="1"/>
  <c r="B214" i="6" s="1"/>
  <c r="B215" i="6" a="1"/>
  <c r="B215" i="6" s="1"/>
  <c r="B216" i="6" a="1"/>
  <c r="B216" i="6" s="1"/>
  <c r="B217" i="6" a="1"/>
  <c r="B217" i="6" s="1"/>
  <c r="B218" i="6" a="1"/>
  <c r="B218" i="6" s="1"/>
  <c r="B219" i="6" a="1"/>
  <c r="B219" i="6" s="1"/>
  <c r="B220" i="6" a="1"/>
  <c r="B220" i="6" s="1"/>
  <c r="B221" i="6" a="1"/>
  <c r="B221" i="6" s="1"/>
  <c r="B222" i="6" a="1"/>
  <c r="B222" i="6" s="1"/>
  <c r="B223" i="6" a="1"/>
  <c r="B223" i="6" s="1"/>
  <c r="B224" i="6" a="1"/>
  <c r="B224" i="6" s="1"/>
  <c r="B225" i="6" a="1"/>
  <c r="B225" i="6" s="1"/>
  <c r="B226" i="6" a="1"/>
  <c r="B226" i="6" s="1"/>
  <c r="B227" i="6" a="1"/>
  <c r="B227" i="6" s="1"/>
  <c r="B228" i="6" a="1"/>
  <c r="B228" i="6" s="1"/>
  <c r="B229" i="6" a="1"/>
  <c r="B229" i="6" s="1"/>
  <c r="B230" i="6" a="1"/>
  <c r="B230" i="6" s="1"/>
  <c r="B231" i="6" a="1"/>
  <c r="B231" i="6" s="1"/>
  <c r="B232" i="6" a="1"/>
  <c r="B232" i="6" s="1"/>
  <c r="B233" i="6" a="1"/>
  <c r="B233" i="6" s="1"/>
  <c r="B234" i="6" a="1"/>
  <c r="B234" i="6" s="1"/>
  <c r="B235" i="6" a="1"/>
  <c r="B235" i="6"/>
  <c r="B236" i="6" a="1"/>
  <c r="B236" i="6" s="1"/>
  <c r="B237" i="6" a="1"/>
  <c r="B237" i="6" s="1"/>
  <c r="B238" i="6" a="1"/>
  <c r="B238" i="6" s="1"/>
  <c r="B239" i="6" a="1"/>
  <c r="B239" i="6" s="1"/>
  <c r="B240" i="6" a="1"/>
  <c r="B240" i="6" s="1"/>
  <c r="B241" i="6" a="1"/>
  <c r="B241" i="6" s="1"/>
  <c r="B242" i="6" a="1"/>
  <c r="B242" i="6" s="1"/>
  <c r="B243" i="6" a="1"/>
  <c r="B243" i="6" s="1"/>
  <c r="B244" i="6" a="1"/>
  <c r="B244" i="6" s="1"/>
  <c r="B245" i="6" a="1"/>
  <c r="B245" i="6" s="1"/>
  <c r="B246" i="6" a="1"/>
  <c r="B246" i="6" s="1"/>
  <c r="B247" i="6" a="1"/>
  <c r="B247" i="6" s="1"/>
  <c r="B248" i="6" a="1"/>
  <c r="B248" i="6" s="1"/>
  <c r="B249" i="6" a="1"/>
  <c r="B249" i="6" s="1"/>
  <c r="B250" i="6" a="1"/>
  <c r="B250" i="6" s="1"/>
  <c r="B251" i="6" a="1"/>
  <c r="B251" i="6" s="1"/>
  <c r="B252" i="6" a="1"/>
  <c r="B252" i="6" s="1"/>
  <c r="B253" i="6" a="1"/>
  <c r="B253" i="6" s="1"/>
  <c r="B254" i="6" a="1"/>
  <c r="B254" i="6" s="1"/>
  <c r="B255" i="6" a="1"/>
  <c r="B255" i="6"/>
  <c r="B256" i="6" a="1"/>
  <c r="B256" i="6" s="1"/>
  <c r="B257" i="6" a="1"/>
  <c r="B257" i="6" s="1"/>
  <c r="B258" i="6" a="1"/>
  <c r="B258" i="6" s="1"/>
  <c r="B259" i="6" a="1"/>
  <c r="B259" i="6"/>
  <c r="B260" i="6" a="1"/>
  <c r="B260" i="6" s="1"/>
  <c r="B261" i="6" a="1"/>
  <c r="B261" i="6" s="1"/>
  <c r="B262" i="6" a="1"/>
  <c r="B262" i="6" s="1"/>
  <c r="B263" i="6" a="1"/>
  <c r="B263" i="6" s="1"/>
  <c r="B264" i="6" a="1"/>
  <c r="B264" i="6" s="1"/>
  <c r="B265" i="6" a="1"/>
  <c r="B265" i="6" s="1"/>
  <c r="B266" i="6" a="1"/>
  <c r="B266" i="6" s="1"/>
  <c r="B267" i="6" a="1"/>
  <c r="B267" i="6" s="1"/>
  <c r="B268" i="6" a="1"/>
  <c r="B268" i="6" s="1"/>
  <c r="B269" i="6" a="1"/>
  <c r="B269" i="6" s="1"/>
  <c r="B270" i="6" a="1"/>
  <c r="B270" i="6" s="1"/>
  <c r="B271" i="6" a="1"/>
  <c r="B271" i="6" s="1"/>
  <c r="B272" i="6" a="1"/>
  <c r="B272" i="6" s="1"/>
  <c r="B273" i="6" a="1"/>
  <c r="B273" i="6" s="1"/>
  <c r="B274" i="6" a="1"/>
  <c r="B274" i="6" s="1"/>
  <c r="B275" i="6" a="1"/>
  <c r="B275" i="6" s="1"/>
  <c r="B276" i="6" a="1"/>
  <c r="B276" i="6" s="1"/>
  <c r="B277" i="6" a="1"/>
  <c r="B277" i="6" s="1"/>
  <c r="B278" i="6" a="1"/>
  <c r="B278" i="6" s="1"/>
  <c r="B279" i="6" a="1"/>
  <c r="B279" i="6" s="1"/>
  <c r="B280" i="6" a="1"/>
  <c r="B280" i="6" s="1"/>
  <c r="B281" i="6" a="1"/>
  <c r="B281" i="6" s="1"/>
  <c r="B282" i="6" a="1"/>
  <c r="B282" i="6" s="1"/>
  <c r="B283" i="6" a="1"/>
  <c r="B283" i="6" s="1"/>
  <c r="B284" i="6" a="1"/>
  <c r="B284" i="6" s="1"/>
  <c r="B285" i="6" a="1"/>
  <c r="B285" i="6" s="1"/>
  <c r="B286" i="6" a="1"/>
  <c r="B286" i="6" s="1"/>
  <c r="B287" i="6" a="1"/>
  <c r="B287" i="6" s="1"/>
  <c r="B288" i="6" a="1"/>
  <c r="B288" i="6" s="1"/>
  <c r="B289" i="6" a="1"/>
  <c r="B289" i="6" s="1"/>
  <c r="B290" i="6" a="1"/>
  <c r="B290" i="6" s="1"/>
  <c r="B291" i="6" a="1"/>
  <c r="B291" i="6" s="1"/>
  <c r="B292" i="6" a="1"/>
  <c r="B292" i="6" s="1"/>
  <c r="B293" i="6" a="1"/>
  <c r="B293" i="6" s="1"/>
  <c r="B294" i="6" a="1"/>
  <c r="B294" i="6" s="1"/>
  <c r="B295" i="6" a="1"/>
  <c r="B295" i="6" s="1"/>
  <c r="B296" i="6" a="1"/>
  <c r="B296" i="6" s="1"/>
  <c r="B297" i="6" a="1"/>
  <c r="B297" i="6" s="1"/>
  <c r="B298" i="6" a="1"/>
  <c r="B298" i="6" s="1"/>
  <c r="B299" i="6" a="1"/>
  <c r="B299" i="6"/>
  <c r="B300" i="6" a="1"/>
  <c r="B300" i="6" s="1"/>
  <c r="B301" i="6" a="1"/>
  <c r="B301" i="6" s="1"/>
  <c r="B302" i="6" a="1"/>
  <c r="B302" i="6" s="1"/>
  <c r="B303" i="6" a="1"/>
  <c r="B303" i="6" s="1"/>
  <c r="B304" i="6" a="1"/>
  <c r="B304" i="6" s="1"/>
  <c r="B305" i="6" a="1"/>
  <c r="B305" i="6" s="1"/>
  <c r="B306" i="6" a="1"/>
  <c r="B306" i="6" s="1"/>
  <c r="B307" i="6" a="1"/>
  <c r="B307" i="6" s="1"/>
  <c r="B308" i="6" a="1"/>
  <c r="B308" i="6" s="1"/>
  <c r="B309" i="6" a="1"/>
  <c r="B309" i="6" s="1"/>
  <c r="B310" i="6" a="1"/>
  <c r="B310" i="6" s="1"/>
  <c r="B311" i="6" a="1"/>
  <c r="B311" i="6" s="1"/>
  <c r="B312" i="6" a="1"/>
  <c r="B312" i="6" s="1"/>
  <c r="B313" i="6" a="1"/>
  <c r="B313" i="6" s="1"/>
  <c r="B314" i="6" a="1"/>
  <c r="B314" i="6" s="1"/>
  <c r="B315" i="6" a="1"/>
  <c r="B315" i="6" s="1"/>
  <c r="B316" i="6" a="1"/>
  <c r="B316" i="6" s="1"/>
  <c r="B317" i="6" a="1"/>
  <c r="B317" i="6" s="1"/>
  <c r="B318" i="6" a="1"/>
  <c r="B318" i="6" s="1"/>
  <c r="B319" i="6" a="1"/>
  <c r="B319" i="6"/>
  <c r="B320" i="6" a="1"/>
  <c r="B320" i="6" s="1"/>
  <c r="B321" i="6" a="1"/>
  <c r="B321" i="6" s="1"/>
  <c r="B322" i="6" a="1"/>
  <c r="B322" i="6" s="1"/>
  <c r="B323" i="6" a="1"/>
  <c r="B323" i="6"/>
  <c r="B324" i="6" a="1"/>
  <c r="B324" i="6" s="1"/>
  <c r="B325" i="6" a="1"/>
  <c r="B325" i="6" s="1"/>
  <c r="B326" i="6" a="1"/>
  <c r="B326" i="6" s="1"/>
  <c r="B327" i="6" a="1"/>
  <c r="B327" i="6" s="1"/>
  <c r="B328" i="6" a="1"/>
  <c r="B328" i="6" s="1"/>
  <c r="B329" i="6" a="1"/>
  <c r="B329" i="6" s="1"/>
  <c r="B330" i="6" a="1"/>
  <c r="B330" i="6" s="1"/>
  <c r="B331" i="6" a="1"/>
  <c r="B331" i="6" s="1"/>
  <c r="B332" i="6" a="1"/>
  <c r="B332" i="6" s="1"/>
  <c r="B333" i="6" a="1"/>
  <c r="B333" i="6" s="1"/>
  <c r="B334" i="6" a="1"/>
  <c r="B334" i="6" s="1"/>
  <c r="B335" i="6" a="1"/>
  <c r="B335" i="6" s="1"/>
  <c r="B336" i="6" a="1"/>
  <c r="B336" i="6" s="1"/>
  <c r="B337" i="6" a="1"/>
  <c r="B337" i="6" s="1"/>
  <c r="B338" i="6" a="1"/>
  <c r="B338" i="6" s="1"/>
  <c r="B339" i="6" a="1"/>
  <c r="B339" i="6" s="1"/>
  <c r="B340" i="6" a="1"/>
  <c r="B340" i="6" s="1"/>
  <c r="B341" i="6" a="1"/>
  <c r="B341" i="6" s="1"/>
  <c r="B342" i="6" a="1"/>
  <c r="B342" i="6" s="1"/>
  <c r="B343" i="6" a="1"/>
  <c r="B343" i="6" s="1"/>
  <c r="B344" i="6" a="1"/>
  <c r="B344" i="6" s="1"/>
  <c r="B345" i="6" a="1"/>
  <c r="B345" i="6" s="1"/>
  <c r="B346" i="6" a="1"/>
  <c r="B346" i="6" s="1"/>
  <c r="B347" i="6" a="1"/>
  <c r="B347" i="6" s="1"/>
  <c r="B348" i="6" a="1"/>
  <c r="B348" i="6" s="1"/>
  <c r="B349" i="6" a="1"/>
  <c r="B349" i="6" s="1"/>
  <c r="B350" i="6" a="1"/>
  <c r="B350" i="6" s="1"/>
  <c r="B351" i="6" a="1"/>
  <c r="B351" i="6" s="1"/>
  <c r="B352" i="6" a="1"/>
  <c r="B352" i="6" s="1"/>
  <c r="B353" i="6" a="1"/>
  <c r="B353" i="6" s="1"/>
  <c r="B354" i="6" a="1"/>
  <c r="B354" i="6" s="1"/>
  <c r="B355" i="6" a="1"/>
  <c r="B355" i="6"/>
  <c r="B356" i="6" a="1"/>
  <c r="B356" i="6" s="1"/>
  <c r="B357" i="6" a="1"/>
  <c r="B357" i="6" s="1"/>
  <c r="B358" i="6" a="1"/>
  <c r="B358" i="6" s="1"/>
  <c r="B359" i="6" a="1"/>
  <c r="B359" i="6" s="1"/>
  <c r="B360" i="6" a="1"/>
  <c r="B360" i="6" s="1"/>
  <c r="B361" i="6" a="1"/>
  <c r="B361" i="6" s="1"/>
  <c r="B362" i="6" a="1"/>
  <c r="B362" i="6" s="1"/>
  <c r="B363" i="6" a="1"/>
  <c r="B363" i="6"/>
  <c r="B364" i="6" a="1"/>
  <c r="B364" i="6" s="1"/>
  <c r="B365" i="6" a="1"/>
  <c r="B365" i="6" s="1"/>
  <c r="B366" i="6" a="1"/>
  <c r="B366" i="6" s="1"/>
  <c r="B367" i="6" a="1"/>
  <c r="B367" i="6" s="1"/>
  <c r="B368" i="6" a="1"/>
  <c r="B368" i="6" s="1"/>
  <c r="B369" i="6" a="1"/>
  <c r="B369" i="6" s="1"/>
  <c r="B370" i="6" a="1"/>
  <c r="B370" i="6" s="1"/>
  <c r="B371" i="6" a="1"/>
  <c r="B371" i="6"/>
  <c r="B372" i="6" a="1"/>
  <c r="B372" i="6" s="1"/>
  <c r="B373" i="6" a="1"/>
  <c r="B373" i="6" s="1"/>
  <c r="B374" i="6" a="1"/>
  <c r="B374" i="6" s="1"/>
  <c r="B375" i="6" a="1"/>
  <c r="B375" i="6" s="1"/>
  <c r="B376" i="6" a="1"/>
  <c r="B376" i="6" s="1"/>
  <c r="B377" i="6" a="1"/>
  <c r="B377" i="6" s="1"/>
  <c r="B378" i="6" a="1"/>
  <c r="B378" i="6" s="1"/>
  <c r="B379" i="6" a="1"/>
  <c r="B379" i="6" s="1"/>
  <c r="B380" i="6" a="1"/>
  <c r="B380" i="6" s="1"/>
  <c r="B381" i="6" a="1"/>
  <c r="B381" i="6" s="1"/>
  <c r="B382" i="6" a="1"/>
  <c r="B382" i="6" s="1"/>
  <c r="B383" i="6" a="1"/>
  <c r="B383" i="6" s="1"/>
  <c r="B384" i="6" a="1"/>
  <c r="B384" i="6" s="1"/>
  <c r="B385" i="6" a="1"/>
  <c r="B385" i="6" s="1"/>
  <c r="B386" i="6" a="1"/>
  <c r="B386" i="6" s="1"/>
  <c r="B387" i="6" a="1"/>
  <c r="B387" i="6" s="1"/>
  <c r="B388" i="6" a="1"/>
  <c r="B388" i="6" s="1"/>
  <c r="B389" i="6" a="1"/>
  <c r="B389" i="6" s="1"/>
  <c r="B390" i="6" a="1"/>
  <c r="B390" i="6" s="1"/>
  <c r="B391" i="6" a="1"/>
  <c r="B391" i="6" s="1"/>
  <c r="B392" i="6" a="1"/>
  <c r="B392" i="6" s="1"/>
  <c r="B393" i="6" a="1"/>
  <c r="B393" i="6" s="1"/>
  <c r="B394" i="6" a="1"/>
  <c r="B394" i="6" s="1"/>
  <c r="B395" i="6" a="1"/>
  <c r="B395" i="6" s="1"/>
  <c r="B396" i="6" a="1"/>
  <c r="B396" i="6" s="1"/>
  <c r="B397" i="6" a="1"/>
  <c r="B397" i="6" s="1"/>
  <c r="B398" i="6" a="1"/>
  <c r="B398" i="6" s="1"/>
  <c r="B399" i="6" a="1"/>
  <c r="B399" i="6" s="1"/>
  <c r="B400" i="6" a="1"/>
  <c r="B400" i="6" s="1"/>
  <c r="B401" i="6" a="1"/>
  <c r="B401" i="6" s="1"/>
  <c r="B402" i="6" a="1"/>
  <c r="B402" i="6" s="1"/>
  <c r="B403" i="6" a="1"/>
  <c r="B403" i="6"/>
  <c r="B404" i="6" a="1"/>
  <c r="B404" i="6" s="1"/>
  <c r="B405" i="6" a="1"/>
  <c r="B405" i="6" s="1"/>
  <c r="B406" i="6" a="1"/>
  <c r="B406" i="6" s="1"/>
  <c r="B407" i="6" a="1"/>
  <c r="B407" i="6" s="1"/>
  <c r="B408" i="6" a="1"/>
  <c r="B408" i="6" s="1"/>
  <c r="B409" i="6" a="1"/>
  <c r="B409" i="6" s="1"/>
  <c r="B410" i="6" a="1"/>
  <c r="B410" i="6" s="1"/>
  <c r="B411" i="6" a="1"/>
  <c r="B411" i="6" s="1"/>
  <c r="B412" i="6" a="1"/>
  <c r="B412" i="6" s="1"/>
  <c r="B413" i="6" a="1"/>
  <c r="B413" i="6" s="1"/>
  <c r="B414" i="6" a="1"/>
  <c r="B414" i="6" s="1"/>
  <c r="B415" i="6" a="1"/>
  <c r="B415" i="6" s="1"/>
  <c r="B416" i="6" a="1"/>
  <c r="B416" i="6" s="1"/>
  <c r="B417" i="6" a="1"/>
  <c r="B417" i="6" s="1"/>
  <c r="B418" i="6" a="1"/>
  <c r="B418" i="6" s="1"/>
  <c r="B419" i="6" a="1"/>
  <c r="B419" i="6" s="1"/>
  <c r="B420" i="6" a="1"/>
  <c r="B420" i="6" s="1"/>
  <c r="B421" i="6" a="1"/>
  <c r="B421" i="6" s="1"/>
  <c r="B422" i="6" a="1"/>
  <c r="B422" i="6" s="1"/>
  <c r="B423" i="6" a="1"/>
  <c r="B423" i="6" s="1"/>
  <c r="B424" i="6" a="1"/>
  <c r="B424" i="6" s="1"/>
  <c r="B425" i="6" a="1"/>
  <c r="B425" i="6" s="1"/>
  <c r="B426" i="6" a="1"/>
  <c r="B426" i="6" s="1"/>
  <c r="B427" i="6" a="1"/>
  <c r="B427" i="6" s="1"/>
  <c r="B428" i="6" a="1"/>
  <c r="B428" i="6" s="1"/>
  <c r="B429" i="6" a="1"/>
  <c r="B429" i="6" s="1"/>
  <c r="B430" i="6" a="1"/>
  <c r="B430" i="6" s="1"/>
  <c r="B431" i="6" a="1"/>
  <c r="B431" i="6" s="1"/>
  <c r="B432" i="6" a="1"/>
  <c r="B432" i="6" s="1"/>
  <c r="B433" i="6" a="1"/>
  <c r="B433" i="6" s="1"/>
  <c r="B434" i="6" a="1"/>
  <c r="B434" i="6" s="1"/>
  <c r="B435" i="6" a="1"/>
  <c r="B435" i="6"/>
  <c r="B436" i="6" a="1"/>
  <c r="B436" i="6" s="1"/>
  <c r="B437" i="6" a="1"/>
  <c r="B437" i="6" s="1"/>
  <c r="B438" i="6" a="1"/>
  <c r="B438" i="6" s="1"/>
  <c r="B439" i="6" a="1"/>
  <c r="B439" i="6" s="1"/>
  <c r="B440" i="6" a="1"/>
  <c r="B440" i="6" s="1"/>
  <c r="B441" i="6" a="1"/>
  <c r="B441" i="6" s="1"/>
  <c r="B442" i="6" a="1"/>
  <c r="B442" i="6" s="1"/>
  <c r="B443" i="6" a="1"/>
  <c r="B443" i="6" s="1"/>
  <c r="B444" i="6" a="1"/>
  <c r="B444" i="6" s="1"/>
  <c r="B445" i="6" a="1"/>
  <c r="B445" i="6" s="1"/>
  <c r="B446" i="6" a="1"/>
  <c r="B446" i="6" s="1"/>
  <c r="B447" i="6" a="1"/>
  <c r="B447" i="6" s="1"/>
  <c r="B448" i="6" a="1"/>
  <c r="B448" i="6" s="1"/>
  <c r="B449" i="6" a="1"/>
  <c r="B449" i="6" s="1"/>
  <c r="B450" i="6" a="1"/>
  <c r="B450" i="6" s="1"/>
  <c r="B451" i="6" a="1"/>
  <c r="B451" i="6"/>
  <c r="B452" i="6" a="1"/>
  <c r="B452" i="6" s="1"/>
  <c r="B453" i="6" a="1"/>
  <c r="B453" i="6" s="1"/>
  <c r="B454" i="6" a="1"/>
  <c r="B454" i="6" s="1"/>
  <c r="B455" i="6" a="1"/>
  <c r="B455" i="6" s="1"/>
  <c r="B456" i="6" a="1"/>
  <c r="B456" i="6" s="1"/>
  <c r="B457" i="6" a="1"/>
  <c r="B457" i="6" s="1"/>
  <c r="B458" i="6" a="1"/>
  <c r="B458" i="6" s="1"/>
  <c r="B459" i="6" a="1"/>
  <c r="B459" i="6"/>
  <c r="B460" i="6" a="1"/>
  <c r="B460" i="6" s="1"/>
  <c r="B461" i="6" a="1"/>
  <c r="B461" i="6" s="1"/>
  <c r="B462" i="6" a="1"/>
  <c r="B462" i="6" s="1"/>
  <c r="B463" i="6" a="1"/>
  <c r="B463" i="6" s="1"/>
  <c r="B464" i="6" a="1"/>
  <c r="B464" i="6" s="1"/>
  <c r="B465" i="6" a="1"/>
  <c r="B465" i="6" s="1"/>
  <c r="B466" i="6" a="1"/>
  <c r="B466" i="6" s="1"/>
  <c r="B467" i="6" a="1"/>
  <c r="B467" i="6" s="1"/>
  <c r="B468" i="6" a="1"/>
  <c r="B468" i="6" s="1"/>
  <c r="B469" i="6" a="1"/>
  <c r="B469" i="6" s="1"/>
  <c r="B470" i="6" a="1"/>
  <c r="B470" i="6" s="1"/>
  <c r="B471" i="6" a="1"/>
  <c r="B471" i="6" s="1"/>
  <c r="B472" i="6" a="1"/>
  <c r="B472" i="6" s="1"/>
  <c r="B473" i="6" a="1"/>
  <c r="B473" i="6" s="1"/>
  <c r="B474" i="6" a="1"/>
  <c r="B474" i="6" s="1"/>
  <c r="B475" i="6" a="1"/>
  <c r="B475" i="6" s="1"/>
  <c r="B476" i="6" a="1"/>
  <c r="B476" i="6" s="1"/>
  <c r="B477" i="6" a="1"/>
  <c r="B477" i="6" s="1"/>
  <c r="B478" i="6" a="1"/>
  <c r="B478" i="6" s="1"/>
  <c r="B479" i="6" a="1"/>
  <c r="B479" i="6" s="1"/>
  <c r="B480" i="6" a="1"/>
  <c r="B480" i="6" s="1"/>
  <c r="B481" i="6" a="1"/>
  <c r="B481" i="6" s="1"/>
  <c r="B482" i="6" a="1"/>
  <c r="B482" i="6" s="1"/>
  <c r="B483" i="6" a="1"/>
  <c r="B483" i="6"/>
  <c r="B484" i="6" a="1"/>
  <c r="B484" i="6" s="1"/>
  <c r="B485" i="6" a="1"/>
  <c r="B485" i="6" s="1"/>
  <c r="B486" i="6" a="1"/>
  <c r="B486" i="6" s="1"/>
  <c r="B487" i="6" a="1"/>
  <c r="B487" i="6"/>
  <c r="B488" i="6" a="1"/>
  <c r="B488" i="6" s="1"/>
  <c r="B489" i="6" a="1"/>
  <c r="B489" i="6" s="1"/>
  <c r="B490" i="6" a="1"/>
  <c r="B490" i="6" s="1"/>
  <c r="B491" i="6" a="1"/>
  <c r="B491" i="6" s="1"/>
  <c r="B492" i="6" a="1"/>
  <c r="B492" i="6" s="1"/>
  <c r="B493" i="6" a="1"/>
  <c r="B493" i="6" s="1"/>
  <c r="B494" i="6" a="1"/>
  <c r="B494" i="6" s="1"/>
  <c r="B495" i="6" a="1"/>
  <c r="B495" i="6" s="1"/>
  <c r="B496" i="6" a="1"/>
  <c r="B496" i="6" s="1"/>
  <c r="B497" i="6" a="1"/>
  <c r="B497" i="6" s="1"/>
  <c r="B498" i="6" a="1"/>
  <c r="B498" i="6" s="1"/>
  <c r="B499" i="6" a="1"/>
  <c r="B499" i="6"/>
  <c r="B500" i="6" a="1"/>
  <c r="B500" i="6" s="1"/>
  <c r="B501" i="6" a="1"/>
  <c r="B501" i="6" s="1"/>
  <c r="D52" i="6"/>
  <c r="D53" i="6"/>
  <c r="D54" i="6"/>
  <c r="D55" i="6"/>
  <c r="D56" i="6"/>
  <c r="D57" i="6"/>
  <c r="D58" i="6"/>
  <c r="D59" i="6"/>
  <c r="D60" i="6"/>
  <c r="D61" i="6"/>
  <c r="D62" i="6"/>
  <c r="D63" i="6"/>
  <c r="D64" i="6"/>
  <c r="D65" i="6"/>
  <c r="D66" i="6"/>
  <c r="D67" i="6"/>
  <c r="D68" i="6"/>
  <c r="D69" i="6"/>
  <c r="D70" i="6"/>
  <c r="D71" i="6"/>
  <c r="D72" i="6"/>
  <c r="D73" i="6"/>
  <c r="D74" i="6"/>
  <c r="D75" i="6"/>
  <c r="D76" i="6"/>
  <c r="D77" i="6"/>
  <c r="D78" i="6"/>
  <c r="D79" i="6"/>
  <c r="D80" i="6"/>
  <c r="D81" i="6"/>
  <c r="D82" i="6"/>
  <c r="D83" i="6"/>
  <c r="D84" i="6"/>
  <c r="D85" i="6"/>
  <c r="D86" i="6"/>
  <c r="D87" i="6"/>
  <c r="D88" i="6"/>
  <c r="D89" i="6"/>
  <c r="D90" i="6"/>
  <c r="D91" i="6"/>
  <c r="D92" i="6"/>
  <c r="D93" i="6"/>
  <c r="D94" i="6"/>
  <c r="D95" i="6"/>
  <c r="D96" i="6"/>
  <c r="D97" i="6"/>
  <c r="D98" i="6"/>
  <c r="D99" i="6"/>
  <c r="D100" i="6"/>
  <c r="D101" i="6"/>
  <c r="D102" i="6"/>
  <c r="D103" i="6"/>
  <c r="D104" i="6"/>
  <c r="D105" i="6"/>
  <c r="D106" i="6"/>
  <c r="D107" i="6"/>
  <c r="D108" i="6"/>
  <c r="D109" i="6"/>
  <c r="D110" i="6"/>
  <c r="D111" i="6"/>
  <c r="D112" i="6"/>
  <c r="D113" i="6"/>
  <c r="D114" i="6"/>
  <c r="D115" i="6"/>
  <c r="D116" i="6"/>
  <c r="D117" i="6"/>
  <c r="D118" i="6"/>
  <c r="D119" i="6"/>
  <c r="D120" i="6"/>
  <c r="D121" i="6"/>
  <c r="D122" i="6"/>
  <c r="D123" i="6"/>
  <c r="D124" i="6"/>
  <c r="D125" i="6"/>
  <c r="D126" i="6"/>
  <c r="D127" i="6"/>
  <c r="D128" i="6"/>
  <c r="D129" i="6"/>
  <c r="D130" i="6"/>
  <c r="D131" i="6"/>
  <c r="D132" i="6"/>
  <c r="D133" i="6"/>
  <c r="D134" i="6"/>
  <c r="D135" i="6"/>
  <c r="D136" i="6"/>
  <c r="D137" i="6"/>
  <c r="D138" i="6"/>
  <c r="D139" i="6"/>
  <c r="D140" i="6"/>
  <c r="D141" i="6"/>
  <c r="D142" i="6"/>
  <c r="D143" i="6"/>
  <c r="D144" i="6"/>
  <c r="D145" i="6"/>
  <c r="D146" i="6"/>
  <c r="D147" i="6"/>
  <c r="D148" i="6"/>
  <c r="D149" i="6"/>
  <c r="D150" i="6"/>
  <c r="D151" i="6"/>
  <c r="D152" i="6"/>
  <c r="D153" i="6"/>
  <c r="D154" i="6"/>
  <c r="D155" i="6"/>
  <c r="D156" i="6"/>
  <c r="D157" i="6"/>
  <c r="D158" i="6"/>
  <c r="D159" i="6"/>
  <c r="D160" i="6"/>
  <c r="D161" i="6"/>
  <c r="D162" i="6"/>
  <c r="D163" i="6"/>
  <c r="D164" i="6"/>
  <c r="D165" i="6"/>
  <c r="D166" i="6"/>
  <c r="D167" i="6"/>
  <c r="D168" i="6"/>
  <c r="D169" i="6"/>
  <c r="D170" i="6"/>
  <c r="D171" i="6"/>
  <c r="D172" i="6"/>
  <c r="D173" i="6"/>
  <c r="D174" i="6"/>
  <c r="D175" i="6"/>
  <c r="D176" i="6"/>
  <c r="D177" i="6"/>
  <c r="D178" i="6"/>
  <c r="D179" i="6"/>
  <c r="D180" i="6"/>
  <c r="D181" i="6"/>
  <c r="D182" i="6"/>
  <c r="D183" i="6"/>
  <c r="D184" i="6"/>
  <c r="D185" i="6"/>
  <c r="D186" i="6"/>
  <c r="D187" i="6"/>
  <c r="D188" i="6"/>
  <c r="D189" i="6"/>
  <c r="D190" i="6"/>
  <c r="D191" i="6"/>
  <c r="D192" i="6"/>
  <c r="D193" i="6"/>
  <c r="D194" i="6"/>
  <c r="D195" i="6"/>
  <c r="D196" i="6"/>
  <c r="D197" i="6"/>
  <c r="D198" i="6"/>
  <c r="D199" i="6"/>
  <c r="D200" i="6"/>
  <c r="D201" i="6"/>
  <c r="D202" i="6"/>
  <c r="D203" i="6"/>
  <c r="D204" i="6"/>
  <c r="D205" i="6"/>
  <c r="D206" i="6"/>
  <c r="D207" i="6"/>
  <c r="D208" i="6"/>
  <c r="D209" i="6"/>
  <c r="D210" i="6"/>
  <c r="D211" i="6"/>
  <c r="D212" i="6"/>
  <c r="D213" i="6"/>
  <c r="D214" i="6"/>
  <c r="D215" i="6"/>
  <c r="D216" i="6"/>
  <c r="D217" i="6"/>
  <c r="D218" i="6"/>
  <c r="D219" i="6"/>
  <c r="D220" i="6"/>
  <c r="D221" i="6"/>
  <c r="D222" i="6"/>
  <c r="D223" i="6"/>
  <c r="D224" i="6"/>
  <c r="D225" i="6"/>
  <c r="D226" i="6"/>
  <c r="D227" i="6"/>
  <c r="D228" i="6"/>
  <c r="D229" i="6"/>
  <c r="D230" i="6"/>
  <c r="D231" i="6"/>
  <c r="D232" i="6"/>
  <c r="D233" i="6"/>
  <c r="D234" i="6"/>
  <c r="D235" i="6"/>
  <c r="D236" i="6"/>
  <c r="D237" i="6"/>
  <c r="D238" i="6"/>
  <c r="D239" i="6"/>
  <c r="D240" i="6"/>
  <c r="D241" i="6"/>
  <c r="D242" i="6"/>
  <c r="D243" i="6"/>
  <c r="D244" i="6"/>
  <c r="D245" i="6"/>
  <c r="D246" i="6"/>
  <c r="D247" i="6"/>
  <c r="D248" i="6"/>
  <c r="D249" i="6"/>
  <c r="D250" i="6"/>
  <c r="D251" i="6"/>
  <c r="D252" i="6"/>
  <c r="D253" i="6"/>
  <c r="D254" i="6"/>
  <c r="D255" i="6"/>
  <c r="D256" i="6"/>
  <c r="D257" i="6"/>
  <c r="D258" i="6"/>
  <c r="D259" i="6"/>
  <c r="D260" i="6"/>
  <c r="D261" i="6"/>
  <c r="D262" i="6"/>
  <c r="D263" i="6"/>
  <c r="D264" i="6"/>
  <c r="D265" i="6"/>
  <c r="D266" i="6"/>
  <c r="D267" i="6"/>
  <c r="D268" i="6"/>
  <c r="D269" i="6"/>
  <c r="D270" i="6"/>
  <c r="D271" i="6"/>
  <c r="D272" i="6"/>
  <c r="D273" i="6"/>
  <c r="D274" i="6"/>
  <c r="D275" i="6"/>
  <c r="D276" i="6"/>
  <c r="D277" i="6"/>
  <c r="D278" i="6"/>
  <c r="D279" i="6"/>
  <c r="D280" i="6"/>
  <c r="D281" i="6"/>
  <c r="D282" i="6"/>
  <c r="D283" i="6"/>
  <c r="D284" i="6"/>
  <c r="D285" i="6"/>
  <c r="D286" i="6"/>
  <c r="D287" i="6"/>
  <c r="D288" i="6"/>
  <c r="D289" i="6"/>
  <c r="D290" i="6"/>
  <c r="D291" i="6"/>
  <c r="D292" i="6"/>
  <c r="D293" i="6"/>
  <c r="D294" i="6"/>
  <c r="D295" i="6"/>
  <c r="D296" i="6"/>
  <c r="D297" i="6"/>
  <c r="D298" i="6"/>
  <c r="D299" i="6"/>
  <c r="D300" i="6"/>
  <c r="D301" i="6"/>
  <c r="D302" i="6"/>
  <c r="D303" i="6"/>
  <c r="D304" i="6"/>
  <c r="D305" i="6"/>
  <c r="D306" i="6"/>
  <c r="D307" i="6"/>
  <c r="D308" i="6"/>
  <c r="D309" i="6"/>
  <c r="D310" i="6"/>
  <c r="D311" i="6"/>
  <c r="D312" i="6"/>
  <c r="D313" i="6"/>
  <c r="D314" i="6"/>
  <c r="D315" i="6"/>
  <c r="D316" i="6"/>
  <c r="D317" i="6"/>
  <c r="D318" i="6"/>
  <c r="D319" i="6"/>
  <c r="D320" i="6"/>
  <c r="D321" i="6"/>
  <c r="D322" i="6"/>
  <c r="D323" i="6"/>
  <c r="D324" i="6"/>
  <c r="D325" i="6"/>
  <c r="D326" i="6"/>
  <c r="D327" i="6"/>
  <c r="D328" i="6"/>
  <c r="D329" i="6"/>
  <c r="D330" i="6"/>
  <c r="D331" i="6"/>
  <c r="D332" i="6"/>
  <c r="D333" i="6"/>
  <c r="D334" i="6"/>
  <c r="D335" i="6"/>
  <c r="D336" i="6"/>
  <c r="D337" i="6"/>
  <c r="D338" i="6"/>
  <c r="D339" i="6"/>
  <c r="D340" i="6"/>
  <c r="D341" i="6"/>
  <c r="D342" i="6"/>
  <c r="D343" i="6"/>
  <c r="D344" i="6"/>
  <c r="D345" i="6"/>
  <c r="D346" i="6"/>
  <c r="D347" i="6"/>
  <c r="D348" i="6"/>
  <c r="D349" i="6"/>
  <c r="D350" i="6"/>
  <c r="D351" i="6"/>
  <c r="D352" i="6"/>
  <c r="D353" i="6"/>
  <c r="D354" i="6"/>
  <c r="D355" i="6"/>
  <c r="D356" i="6"/>
  <c r="D357" i="6"/>
  <c r="D358" i="6"/>
  <c r="D359" i="6"/>
  <c r="D360" i="6"/>
  <c r="D361" i="6"/>
  <c r="D362" i="6"/>
  <c r="D363" i="6"/>
  <c r="D364" i="6"/>
  <c r="D365" i="6"/>
  <c r="D366" i="6"/>
  <c r="D367" i="6"/>
  <c r="D368" i="6"/>
  <c r="D369" i="6"/>
  <c r="D370" i="6"/>
  <c r="D371" i="6"/>
  <c r="D372" i="6"/>
  <c r="D373" i="6"/>
  <c r="D374" i="6"/>
  <c r="D375" i="6"/>
  <c r="D376" i="6"/>
  <c r="D377" i="6"/>
  <c r="D378" i="6"/>
  <c r="D379" i="6"/>
  <c r="D380" i="6"/>
  <c r="D381" i="6"/>
  <c r="D382" i="6"/>
  <c r="D383" i="6"/>
  <c r="D384" i="6"/>
  <c r="D385" i="6"/>
  <c r="D386" i="6"/>
  <c r="D387" i="6"/>
  <c r="D388" i="6"/>
  <c r="D389" i="6"/>
  <c r="D390" i="6"/>
  <c r="D391" i="6"/>
  <c r="D392" i="6"/>
  <c r="D393" i="6"/>
  <c r="D394" i="6"/>
  <c r="D395" i="6"/>
  <c r="D396" i="6"/>
  <c r="D397" i="6"/>
  <c r="D398" i="6"/>
  <c r="D399" i="6"/>
  <c r="D400" i="6"/>
  <c r="D401" i="6"/>
  <c r="D402" i="6"/>
  <c r="D403" i="6"/>
  <c r="D404" i="6"/>
  <c r="D405" i="6"/>
  <c r="D406" i="6"/>
  <c r="D407" i="6"/>
  <c r="D408" i="6"/>
  <c r="D409" i="6"/>
  <c r="D410" i="6"/>
  <c r="D411" i="6"/>
  <c r="D412" i="6"/>
  <c r="D413" i="6"/>
  <c r="D414" i="6"/>
  <c r="D415" i="6"/>
  <c r="D416" i="6"/>
  <c r="D417" i="6"/>
  <c r="D418" i="6"/>
  <c r="D419" i="6"/>
  <c r="D420" i="6"/>
  <c r="D421" i="6"/>
  <c r="D422" i="6"/>
  <c r="D423" i="6"/>
  <c r="D424" i="6"/>
  <c r="D425" i="6"/>
  <c r="D426" i="6"/>
  <c r="D427" i="6"/>
  <c r="D428" i="6"/>
  <c r="D429" i="6"/>
  <c r="D430" i="6"/>
  <c r="D431" i="6"/>
  <c r="D432" i="6"/>
  <c r="D433" i="6"/>
  <c r="D434" i="6"/>
  <c r="D435" i="6"/>
  <c r="D436" i="6"/>
  <c r="D437" i="6"/>
  <c r="D438" i="6"/>
  <c r="D439" i="6"/>
  <c r="D440" i="6"/>
  <c r="D441" i="6"/>
  <c r="D442" i="6"/>
  <c r="D443" i="6"/>
  <c r="D444" i="6"/>
  <c r="D445" i="6"/>
  <c r="D446" i="6"/>
  <c r="D447" i="6"/>
  <c r="D448" i="6"/>
  <c r="D449" i="6"/>
  <c r="D450" i="6"/>
  <c r="D451" i="6"/>
  <c r="D452" i="6"/>
  <c r="D453" i="6"/>
  <c r="D454" i="6"/>
  <c r="D455" i="6"/>
  <c r="D456" i="6"/>
  <c r="D457" i="6"/>
  <c r="D458" i="6"/>
  <c r="D459" i="6"/>
  <c r="D460" i="6"/>
  <c r="D461" i="6"/>
  <c r="D462" i="6"/>
  <c r="D463" i="6"/>
  <c r="D464" i="6"/>
  <c r="D465" i="6"/>
  <c r="D466" i="6"/>
  <c r="D467" i="6"/>
  <c r="D468" i="6"/>
  <c r="D469" i="6"/>
  <c r="D470" i="6"/>
  <c r="D471" i="6"/>
  <c r="D472" i="6"/>
  <c r="D473" i="6"/>
  <c r="D474" i="6"/>
  <c r="D475" i="6"/>
  <c r="D476" i="6"/>
  <c r="D477" i="6"/>
  <c r="D478" i="6"/>
  <c r="D479" i="6"/>
  <c r="D480" i="6"/>
  <c r="D481" i="6"/>
  <c r="D482" i="6"/>
  <c r="D483" i="6"/>
  <c r="D484" i="6"/>
  <c r="D485" i="6"/>
  <c r="D486" i="6"/>
  <c r="D487" i="6"/>
  <c r="D488" i="6"/>
  <c r="D489" i="6"/>
  <c r="D490" i="6"/>
  <c r="D491" i="6"/>
  <c r="D492" i="6"/>
  <c r="D493" i="6"/>
  <c r="D494" i="6"/>
  <c r="D495" i="6"/>
  <c r="D496" i="6"/>
  <c r="D497" i="6"/>
  <c r="D498" i="6"/>
  <c r="D499" i="6"/>
  <c r="D500" i="6"/>
  <c r="D501" i="6"/>
  <c r="A12" i="1" a="1"/>
  <c r="A12" i="1" s="1"/>
  <c r="B12" i="1" s="1"/>
  <c r="A13" i="1" a="1"/>
  <c r="A13" i="1" s="1"/>
  <c r="B13" i="1" s="1"/>
  <c r="A14" i="1" a="1"/>
  <c r="A14" i="1"/>
  <c r="B14" i="1" s="1"/>
  <c r="A15" i="1" a="1"/>
  <c r="A15" i="1" s="1"/>
  <c r="B15" i="1" s="1"/>
  <c r="A16" i="1" a="1"/>
  <c r="A16" i="1" s="1"/>
  <c r="B16" i="1" s="1"/>
  <c r="A17" i="1" a="1"/>
  <c r="A17" i="1" s="1"/>
  <c r="B17" i="1" s="1"/>
  <c r="A18" i="1" a="1"/>
  <c r="A18" i="1"/>
  <c r="A19" i="1" a="1"/>
  <c r="A19" i="1" s="1"/>
  <c r="B19" i="1" s="1"/>
  <c r="A20" i="1" a="1"/>
  <c r="A20" i="1" s="1"/>
  <c r="B20" i="1" s="1"/>
  <c r="B18" i="1"/>
  <c r="B32" i="3" a="1"/>
  <c r="B32" i="3" s="1"/>
  <c r="B33" i="3" a="1"/>
  <c r="B33" i="3" s="1"/>
  <c r="B34" i="3" a="1"/>
  <c r="B34" i="3" s="1"/>
  <c r="B35" i="3" a="1"/>
  <c r="B35" i="3"/>
  <c r="B36" i="3" a="1"/>
  <c r="B36" i="3" s="1"/>
  <c r="B37" i="3" a="1"/>
  <c r="B37" i="3" s="1"/>
  <c r="B38" i="3" a="1"/>
  <c r="B38" i="3" s="1"/>
  <c r="B39" i="3" a="1"/>
  <c r="B39" i="3" s="1"/>
  <c r="B40" i="3" a="1"/>
  <c r="B40" i="3" s="1"/>
  <c r="B41" i="3" a="1"/>
  <c r="B41" i="3" s="1"/>
  <c r="B42" i="3" a="1"/>
  <c r="B42" i="3" s="1"/>
  <c r="B43" i="3" a="1"/>
  <c r="B43" i="3"/>
  <c r="B44" i="3" a="1"/>
  <c r="B44" i="3" s="1"/>
  <c r="B45" i="3" a="1"/>
  <c r="B45" i="3" s="1"/>
  <c r="B46" i="3" a="1"/>
  <c r="B46" i="3" s="1"/>
  <c r="B47" i="3" a="1"/>
  <c r="B47" i="3" s="1"/>
  <c r="B48" i="3" a="1"/>
  <c r="B48" i="3" s="1"/>
  <c r="B49" i="3" a="1"/>
  <c r="B49" i="3" s="1"/>
  <c r="B50" i="3" a="1"/>
  <c r="B50" i="3" s="1"/>
  <c r="B51" i="3" a="1"/>
  <c r="B51" i="3" s="1"/>
  <c r="B52" i="3" a="1"/>
  <c r="B52" i="3" s="1"/>
  <c r="B53" i="3" a="1"/>
  <c r="B53" i="3" s="1"/>
  <c r="B54" i="3" a="1"/>
  <c r="B54" i="3" s="1"/>
  <c r="B55" i="3" a="1"/>
  <c r="B55" i="3"/>
  <c r="B56" i="3" a="1"/>
  <c r="B56" i="3" s="1"/>
  <c r="B57" i="3" a="1"/>
  <c r="B57" i="3" s="1"/>
  <c r="B58" i="3" a="1"/>
  <c r="B58" i="3" s="1"/>
  <c r="B59" i="3" a="1"/>
  <c r="B59" i="3" s="1"/>
  <c r="B60" i="3" a="1"/>
  <c r="B60" i="3" s="1"/>
  <c r="B61" i="3" a="1"/>
  <c r="B61" i="3" s="1"/>
  <c r="B62" i="3" a="1"/>
  <c r="B62" i="3" s="1"/>
  <c r="B63" i="3" a="1"/>
  <c r="B63" i="3" s="1"/>
  <c r="B64" i="3" a="1"/>
  <c r="B64" i="3" s="1"/>
  <c r="B65" i="3" a="1"/>
  <c r="B65" i="3" s="1"/>
  <c r="B66" i="3" a="1"/>
  <c r="B66" i="3" s="1"/>
  <c r="B67" i="3" a="1"/>
  <c r="B67" i="3"/>
  <c r="B68" i="3" a="1"/>
  <c r="B68" i="3" s="1"/>
  <c r="B69" i="3" a="1"/>
  <c r="B69" i="3" s="1"/>
  <c r="B70" i="3" a="1"/>
  <c r="B70" i="3" s="1"/>
  <c r="B71" i="3" a="1"/>
  <c r="B71" i="3"/>
  <c r="B72" i="3" a="1"/>
  <c r="B72" i="3" s="1"/>
  <c r="B73" i="3" a="1"/>
  <c r="B73" i="3" s="1"/>
  <c r="B74" i="3" a="1"/>
  <c r="B74" i="3" s="1"/>
  <c r="B75" i="3" a="1"/>
  <c r="B75" i="3" s="1"/>
  <c r="B76" i="3" a="1"/>
  <c r="B76" i="3" s="1"/>
  <c r="B77" i="3" a="1"/>
  <c r="B77" i="3" s="1"/>
  <c r="B78" i="3" a="1"/>
  <c r="B78" i="3" s="1"/>
  <c r="B79" i="3" a="1"/>
  <c r="B79" i="3" s="1"/>
  <c r="B80" i="3" a="1"/>
  <c r="B80" i="3" s="1"/>
  <c r="B81" i="3" a="1"/>
  <c r="B81" i="3" s="1"/>
  <c r="B82" i="3" a="1"/>
  <c r="B82" i="3" s="1"/>
  <c r="B83" i="3" a="1"/>
  <c r="B83" i="3" s="1"/>
  <c r="B84" i="3" a="1"/>
  <c r="B84" i="3" s="1"/>
  <c r="B85" i="3" a="1"/>
  <c r="B85" i="3"/>
  <c r="B86" i="3" a="1"/>
  <c r="B86" i="3" s="1"/>
  <c r="B87" i="3" a="1"/>
  <c r="B87" i="3" s="1"/>
  <c r="B88" i="3" a="1"/>
  <c r="B88" i="3" s="1"/>
  <c r="B89" i="3" a="1"/>
  <c r="B89" i="3" s="1"/>
  <c r="B90" i="3" a="1"/>
  <c r="B90" i="3" s="1"/>
  <c r="B91" i="3" a="1"/>
  <c r="B91" i="3"/>
  <c r="B92" i="3" a="1"/>
  <c r="B92" i="3" s="1"/>
  <c r="B93" i="3" a="1"/>
  <c r="B93" i="3"/>
  <c r="B94" i="3" a="1"/>
  <c r="B94" i="3" s="1"/>
  <c r="B95" i="3" a="1"/>
  <c r="B95" i="3"/>
  <c r="B96" i="3" a="1"/>
  <c r="B96" i="3" s="1"/>
  <c r="B97" i="3" a="1"/>
  <c r="B97" i="3" s="1"/>
  <c r="B98" i="3" a="1"/>
  <c r="B98" i="3" s="1"/>
  <c r="B99" i="3" a="1"/>
  <c r="B99" i="3" s="1"/>
  <c r="B100" i="3" a="1"/>
  <c r="B100" i="3" s="1"/>
  <c r="B101" i="3" a="1"/>
  <c r="B101" i="3" s="1"/>
  <c r="L32" i="3" a="1"/>
  <c r="L32" i="3" s="1"/>
  <c r="L33" i="3" a="1"/>
  <c r="L33" i="3" s="1"/>
  <c r="L34" i="3" a="1"/>
  <c r="L34" i="3" s="1"/>
  <c r="L35" i="3" a="1"/>
  <c r="L35" i="3" s="1"/>
  <c r="L36" i="3" a="1"/>
  <c r="L36" i="3" s="1"/>
  <c r="L37" i="3" a="1"/>
  <c r="L37" i="3" s="1"/>
  <c r="L38" i="3" a="1"/>
  <c r="L38" i="3" s="1"/>
  <c r="L39" i="3" a="1"/>
  <c r="L39" i="3" s="1"/>
  <c r="L40" i="3" a="1"/>
  <c r="L40" i="3" s="1"/>
  <c r="L41" i="3" a="1"/>
  <c r="L41" i="3"/>
  <c r="L42" i="3" a="1"/>
  <c r="L42" i="3" s="1"/>
  <c r="L43" i="3" a="1"/>
  <c r="L43" i="3"/>
  <c r="L44" i="3" a="1"/>
  <c r="L44" i="3" s="1"/>
  <c r="L45" i="3" a="1"/>
  <c r="L45" i="3" s="1"/>
  <c r="L46" i="3" a="1"/>
  <c r="L46" i="3" s="1"/>
  <c r="L47" i="3" a="1"/>
  <c r="L47" i="3" s="1"/>
  <c r="L48" i="3" a="1"/>
  <c r="L48" i="3" s="1"/>
  <c r="L49" i="3" a="1"/>
  <c r="L49" i="3" s="1"/>
  <c r="L50" i="3" a="1"/>
  <c r="L50" i="3" s="1"/>
  <c r="L51" i="3" a="1"/>
  <c r="L51" i="3"/>
  <c r="L52" i="3" a="1"/>
  <c r="L52" i="3" s="1"/>
  <c r="L53" i="3" a="1"/>
  <c r="L53" i="3" s="1"/>
  <c r="L54" i="3" a="1"/>
  <c r="L54" i="3" s="1"/>
  <c r="L55" i="3" a="1"/>
  <c r="L55" i="3" s="1"/>
  <c r="L56" i="3" a="1"/>
  <c r="L56" i="3" s="1"/>
  <c r="L57" i="3" a="1"/>
  <c r="L57" i="3" s="1"/>
  <c r="L58" i="3" a="1"/>
  <c r="L58" i="3" s="1"/>
  <c r="L59" i="3" a="1"/>
  <c r="L59" i="3" s="1"/>
  <c r="L60" i="3" a="1"/>
  <c r="L60" i="3" s="1"/>
  <c r="L61" i="3" a="1"/>
  <c r="L61" i="3" s="1"/>
  <c r="L62" i="3" a="1"/>
  <c r="L62" i="3" s="1"/>
  <c r="L63" i="3" a="1"/>
  <c r="L63" i="3" s="1"/>
  <c r="L64" i="3" a="1"/>
  <c r="L64" i="3" s="1"/>
  <c r="L65" i="3" a="1"/>
  <c r="L65" i="3" s="1"/>
  <c r="L66" i="3" a="1"/>
  <c r="L66" i="3" s="1"/>
  <c r="L67" i="3" a="1"/>
  <c r="L67" i="3"/>
  <c r="L68" i="3" a="1"/>
  <c r="L68" i="3" s="1"/>
  <c r="L69" i="3" a="1"/>
  <c r="L69" i="3" s="1"/>
  <c r="L70" i="3" a="1"/>
  <c r="L70" i="3" s="1"/>
  <c r="L71" i="3" a="1"/>
  <c r="L71" i="3" s="1"/>
  <c r="L72" i="3" a="1"/>
  <c r="L72" i="3" s="1"/>
  <c r="L73" i="3" a="1"/>
  <c r="L73" i="3"/>
  <c r="L74" i="3" a="1"/>
  <c r="L74" i="3" s="1"/>
  <c r="L75" i="3" a="1"/>
  <c r="L75" i="3"/>
  <c r="L76" i="3" a="1"/>
  <c r="L76" i="3" s="1"/>
  <c r="L77" i="3" a="1"/>
  <c r="L77" i="3"/>
  <c r="L78" i="3" a="1"/>
  <c r="L78" i="3" s="1"/>
  <c r="L79" i="3" a="1"/>
  <c r="L79" i="3" s="1"/>
  <c r="L80" i="3" a="1"/>
  <c r="L80" i="3" s="1"/>
  <c r="L81" i="3" a="1"/>
  <c r="L81" i="3" s="1"/>
  <c r="L82" i="3" a="1"/>
  <c r="L82" i="3" s="1"/>
  <c r="L83" i="3" a="1"/>
  <c r="L83" i="3" s="1"/>
  <c r="L84" i="3" a="1"/>
  <c r="L84" i="3" s="1"/>
  <c r="L85" i="3" a="1"/>
  <c r="L85" i="3" s="1"/>
  <c r="L86" i="3" a="1"/>
  <c r="L86" i="3" s="1"/>
  <c r="L87" i="3" a="1"/>
  <c r="L87" i="3" s="1"/>
  <c r="L88" i="3" a="1"/>
  <c r="L88" i="3" s="1"/>
  <c r="L89" i="3" a="1"/>
  <c r="L89" i="3" s="1"/>
  <c r="L90" i="3" a="1"/>
  <c r="L90" i="3" s="1"/>
  <c r="L91" i="3" a="1"/>
  <c r="L91" i="3"/>
  <c r="L92" i="3" a="1"/>
  <c r="L92" i="3" s="1"/>
  <c r="L93" i="3" a="1"/>
  <c r="L93" i="3"/>
  <c r="L94" i="3" a="1"/>
  <c r="L94" i="3" s="1"/>
  <c r="L95" i="3" a="1"/>
  <c r="L95" i="3" s="1"/>
  <c r="L96" i="3" a="1"/>
  <c r="L96" i="3" s="1"/>
  <c r="L97" i="3" a="1"/>
  <c r="L97" i="3" s="1"/>
  <c r="L98" i="3" a="1"/>
  <c r="L98" i="3" s="1"/>
  <c r="L99" i="3" a="1"/>
  <c r="L99" i="3"/>
  <c r="L100" i="3" a="1"/>
  <c r="L100" i="3" s="1"/>
  <c r="L101" i="3" a="1"/>
  <c r="L101" i="3" s="1"/>
  <c r="P32" i="3" a="1"/>
  <c r="P32" i="3" s="1"/>
  <c r="R32" i="3" s="1" a="1"/>
  <c r="R32" i="3" s="1"/>
  <c r="P33" i="3" a="1"/>
  <c r="P33" i="3" s="1"/>
  <c r="R33" i="3" s="1" a="1"/>
  <c r="R33" i="3" s="1"/>
  <c r="P34" i="3" a="1"/>
  <c r="P34" i="3" s="1"/>
  <c r="P35" i="3" a="1"/>
  <c r="P35" i="3" s="1"/>
  <c r="R35" i="3" s="1" a="1"/>
  <c r="R35" i="3" s="1"/>
  <c r="P36" i="3" a="1"/>
  <c r="P36" i="3" s="1"/>
  <c r="R36" i="3" s="1" a="1"/>
  <c r="R36" i="3" s="1"/>
  <c r="P37" i="3" a="1"/>
  <c r="P37" i="3" s="1"/>
  <c r="R37" i="3" s="1" a="1"/>
  <c r="R37" i="3" s="1"/>
  <c r="P38" i="3" a="1"/>
  <c r="P38" i="3" s="1"/>
  <c r="P39" i="3" a="1"/>
  <c r="P39" i="3" s="1"/>
  <c r="R39" i="3" s="1" a="1"/>
  <c r="R39" i="3" s="1"/>
  <c r="P40" i="3" a="1"/>
  <c r="P40" i="3" s="1"/>
  <c r="R40" i="3" s="1" a="1"/>
  <c r="R40" i="3" s="1"/>
  <c r="P41" i="3" a="1"/>
  <c r="P41" i="3" s="1"/>
  <c r="R41" i="3" s="1" a="1"/>
  <c r="R41" i="3" s="1"/>
  <c r="P42" i="3" a="1"/>
  <c r="P42" i="3" s="1"/>
  <c r="P43" i="3" a="1"/>
  <c r="P43" i="3" s="1"/>
  <c r="P44" i="3" a="1"/>
  <c r="P44" i="3" s="1"/>
  <c r="P45" i="3" a="1"/>
  <c r="P45" i="3"/>
  <c r="R45" i="3" s="1" a="1"/>
  <c r="R45" i="3" s="1"/>
  <c r="P46" i="3" a="1"/>
  <c r="P46" i="3" s="1"/>
  <c r="R46" i="3" s="1" a="1"/>
  <c r="R46" i="3" s="1"/>
  <c r="P47" i="3" a="1"/>
  <c r="P47" i="3" s="1"/>
  <c r="P48" i="3" a="1"/>
  <c r="P48" i="3" s="1"/>
  <c r="P49" i="3" a="1"/>
  <c r="P49" i="3" s="1"/>
  <c r="R49" i="3" s="1" a="1"/>
  <c r="R49" i="3" s="1"/>
  <c r="P50" i="3" a="1"/>
  <c r="P50" i="3" s="1"/>
  <c r="P51" i="3" a="1"/>
  <c r="P51" i="3" s="1"/>
  <c r="R51" i="3" s="1" a="1"/>
  <c r="R51" i="3" s="1"/>
  <c r="P52" i="3" a="1"/>
  <c r="P52" i="3" s="1"/>
  <c r="R52" i="3" s="1" a="1"/>
  <c r="R52" i="3" s="1"/>
  <c r="P53" i="3" a="1"/>
  <c r="P53" i="3" s="1"/>
  <c r="R53" i="3" s="1" a="1"/>
  <c r="R53" i="3" s="1"/>
  <c r="P54" i="3" a="1"/>
  <c r="P54" i="3" s="1"/>
  <c r="P55" i="3" a="1"/>
  <c r="P55" i="3"/>
  <c r="P56" i="3" a="1"/>
  <c r="P56" i="3" s="1"/>
  <c r="R56" i="3" s="1" a="1"/>
  <c r="R56" i="3" s="1"/>
  <c r="P57" i="3" a="1"/>
  <c r="P57" i="3"/>
  <c r="R57" i="3" s="1" a="1"/>
  <c r="R57" i="3" s="1"/>
  <c r="P58" i="3" a="1"/>
  <c r="P58" i="3" s="1"/>
  <c r="R58" i="3" s="1" a="1"/>
  <c r="R58" i="3" s="1"/>
  <c r="P59" i="3" a="1"/>
  <c r="P59" i="3" s="1"/>
  <c r="R59" i="3" s="1" a="1"/>
  <c r="R59" i="3" s="1"/>
  <c r="P60" i="3" a="1"/>
  <c r="P60" i="3" s="1"/>
  <c r="P61" i="3" a="1"/>
  <c r="P61" i="3"/>
  <c r="R61" i="3" s="1" a="1"/>
  <c r="R61" i="3" s="1"/>
  <c r="P62" i="3" a="1"/>
  <c r="P62" i="3" s="1"/>
  <c r="R62" i="3" s="1" a="1"/>
  <c r="R62" i="3" s="1"/>
  <c r="P63" i="3" a="1"/>
  <c r="P63" i="3" s="1"/>
  <c r="P64" i="3" a="1"/>
  <c r="P64" i="3" s="1"/>
  <c r="R64" i="3" s="1" a="1"/>
  <c r="R64" i="3" s="1"/>
  <c r="P65" i="3" a="1"/>
  <c r="P65" i="3" s="1"/>
  <c r="R65" i="3" s="1" a="1"/>
  <c r="R65" i="3" s="1"/>
  <c r="P66" i="3" a="1"/>
  <c r="P66" i="3" s="1"/>
  <c r="P67" i="3" a="1"/>
  <c r="P67" i="3" s="1"/>
  <c r="R67" i="3" s="1" a="1"/>
  <c r="R67" i="3" s="1"/>
  <c r="P68" i="3" a="1"/>
  <c r="P68" i="3" s="1"/>
  <c r="P69" i="3" a="1"/>
  <c r="P69" i="3" s="1"/>
  <c r="P70" i="3" a="1"/>
  <c r="P70" i="3" s="1"/>
  <c r="R70" i="3" s="1" a="1"/>
  <c r="R70" i="3" s="1"/>
  <c r="P71" i="3" a="1"/>
  <c r="P71" i="3" s="1"/>
  <c r="R71" i="3" s="1" a="1"/>
  <c r="R71" i="3" s="1"/>
  <c r="P72" i="3" a="1"/>
  <c r="P72" i="3" s="1"/>
  <c r="R72" i="3" s="1" a="1"/>
  <c r="R72" i="3" s="1"/>
  <c r="P73" i="3" a="1"/>
  <c r="P73" i="3" s="1"/>
  <c r="R73" i="3" s="1" a="1"/>
  <c r="R73" i="3" s="1"/>
  <c r="P74" i="3" a="1"/>
  <c r="P74" i="3" s="1"/>
  <c r="P75" i="3" a="1"/>
  <c r="P75" i="3" s="1"/>
  <c r="P76" i="3" a="1"/>
  <c r="P76" i="3" s="1"/>
  <c r="P77" i="3" a="1"/>
  <c r="P77" i="3"/>
  <c r="R77" i="3" s="1" a="1"/>
  <c r="R77" i="3" s="1"/>
  <c r="P78" i="3" a="1"/>
  <c r="P78" i="3" s="1"/>
  <c r="R78" i="3" s="1" a="1"/>
  <c r="R78" i="3" s="1"/>
  <c r="P79" i="3" a="1"/>
  <c r="P79" i="3" s="1"/>
  <c r="R79" i="3" s="1" a="1"/>
  <c r="R79" i="3" s="1"/>
  <c r="P80" i="3" a="1"/>
  <c r="P80" i="3" s="1"/>
  <c r="P81" i="3" a="1"/>
  <c r="P81" i="3" s="1"/>
  <c r="P82" i="3" a="1"/>
  <c r="P82" i="3" s="1"/>
  <c r="R82" i="3" s="1" a="1"/>
  <c r="R82" i="3" s="1"/>
  <c r="P83" i="3" a="1"/>
  <c r="P83" i="3" s="1"/>
  <c r="R83" i="3" s="1" a="1"/>
  <c r="R83" i="3" s="1"/>
  <c r="P84" i="3" a="1"/>
  <c r="P84" i="3" s="1"/>
  <c r="R84" i="3" s="1" a="1"/>
  <c r="R84" i="3" s="1"/>
  <c r="P85" i="3" a="1"/>
  <c r="P85" i="3" s="1"/>
  <c r="R85" i="3" s="1" a="1"/>
  <c r="R85" i="3" s="1"/>
  <c r="P86" i="3" a="1"/>
  <c r="P86" i="3" s="1"/>
  <c r="R86" i="3" s="1" a="1"/>
  <c r="R86" i="3" s="1"/>
  <c r="P87" i="3" a="1"/>
  <c r="P87" i="3"/>
  <c r="P88" i="3" a="1"/>
  <c r="P88" i="3" s="1"/>
  <c r="R88" i="3" s="1" a="1"/>
  <c r="R88" i="3" s="1"/>
  <c r="P89" i="3" a="1"/>
  <c r="P89" i="3"/>
  <c r="R89" i="3" s="1" a="1"/>
  <c r="R89" i="3" s="1"/>
  <c r="P90" i="3" a="1"/>
  <c r="P90" i="3" s="1"/>
  <c r="P91" i="3" a="1"/>
  <c r="P91" i="3" s="1"/>
  <c r="R91" i="3" s="1" a="1"/>
  <c r="R91" i="3" s="1"/>
  <c r="P92" i="3" a="1"/>
  <c r="P92" i="3" s="1"/>
  <c r="P93" i="3" a="1"/>
  <c r="P93" i="3" s="1"/>
  <c r="R93" i="3" s="1" a="1"/>
  <c r="R93" i="3" s="1"/>
  <c r="P94" i="3" a="1"/>
  <c r="P94" i="3" s="1"/>
  <c r="R94" i="3" s="1" a="1"/>
  <c r="R94" i="3" s="1"/>
  <c r="P95" i="3" a="1"/>
  <c r="P95" i="3" s="1"/>
  <c r="R95" i="3" s="1" a="1"/>
  <c r="R95" i="3" s="1"/>
  <c r="P96" i="3" a="1"/>
  <c r="P96" i="3" s="1"/>
  <c r="R96" i="3" s="1" a="1"/>
  <c r="R96" i="3" s="1"/>
  <c r="P97" i="3" a="1"/>
  <c r="P97" i="3" s="1"/>
  <c r="R97" i="3" s="1" a="1"/>
  <c r="R97" i="3" s="1"/>
  <c r="P98" i="3" a="1"/>
  <c r="P98" i="3" s="1"/>
  <c r="R98" i="3" s="1" a="1"/>
  <c r="R98" i="3" s="1"/>
  <c r="P99" i="3" a="1"/>
  <c r="P99" i="3" s="1"/>
  <c r="R99" i="3" s="1" a="1"/>
  <c r="R99" i="3" s="1"/>
  <c r="P100" i="3" a="1"/>
  <c r="P100" i="3" s="1"/>
  <c r="R100" i="3" s="1" a="1"/>
  <c r="R100" i="3" s="1"/>
  <c r="P101" i="3" a="1"/>
  <c r="P101" i="3" s="1"/>
  <c r="R101" i="3" s="1" a="1"/>
  <c r="R101" i="3" s="1"/>
  <c r="R34" i="3" a="1"/>
  <c r="R34" i="3" s="1"/>
  <c r="R38" i="3" a="1"/>
  <c r="R38" i="3" s="1"/>
  <c r="R42" i="3" a="1"/>
  <c r="R42" i="3" s="1"/>
  <c r="R43" i="3" a="1"/>
  <c r="R43" i="3" s="1"/>
  <c r="R44" i="3" a="1"/>
  <c r="R44" i="3" s="1"/>
  <c r="R47" i="3" a="1"/>
  <c r="R47" i="3" s="1"/>
  <c r="R48" i="3" a="1"/>
  <c r="R48" i="3" s="1"/>
  <c r="R50" i="3" a="1"/>
  <c r="R50" i="3" s="1"/>
  <c r="R54" i="3" a="1"/>
  <c r="R54" i="3" s="1"/>
  <c r="R55" i="3" a="1"/>
  <c r="R55" i="3" s="1"/>
  <c r="R60" i="3" a="1"/>
  <c r="R60" i="3" s="1"/>
  <c r="R63" i="3" a="1"/>
  <c r="R63" i="3" s="1"/>
  <c r="R66" i="3" a="1"/>
  <c r="R66" i="3" s="1"/>
  <c r="R68" i="3" a="1"/>
  <c r="R68" i="3" s="1"/>
  <c r="R69" i="3" a="1"/>
  <c r="R69" i="3" s="1"/>
  <c r="R74" i="3" a="1"/>
  <c r="R74" i="3" s="1"/>
  <c r="R75" i="3" a="1"/>
  <c r="R75" i="3" s="1"/>
  <c r="R76" i="3" a="1"/>
  <c r="R76" i="3" s="1"/>
  <c r="R80" i="3" a="1"/>
  <c r="R80" i="3" s="1"/>
  <c r="R81" i="3" a="1"/>
  <c r="R81" i="3" s="1"/>
  <c r="R87" i="3" a="1"/>
  <c r="R87" i="3"/>
  <c r="R90" i="3" a="1"/>
  <c r="R90" i="3" s="1"/>
  <c r="R92" i="3" a="1"/>
  <c r="R92" i="3" s="1"/>
  <c r="AB32" i="3" a="1"/>
  <c r="AB32" i="3" s="1"/>
  <c r="AB33" i="3" a="1"/>
  <c r="AB33" i="3" s="1"/>
  <c r="AB34" i="3" a="1"/>
  <c r="AB34" i="3" s="1"/>
  <c r="AB35" i="3" a="1"/>
  <c r="AB35" i="3" s="1"/>
  <c r="AB36" i="3" a="1"/>
  <c r="AB36" i="3" s="1"/>
  <c r="AB37" i="3" a="1"/>
  <c r="AB37" i="3"/>
  <c r="AB38" i="3" a="1"/>
  <c r="AB38" i="3" s="1"/>
  <c r="AB39" i="3" a="1"/>
  <c r="AB39" i="3" s="1"/>
  <c r="AB40" i="3" a="1"/>
  <c r="AB40" i="3" s="1"/>
  <c r="AB41" i="3" a="1"/>
  <c r="AB41" i="3" s="1"/>
  <c r="AB42" i="3" a="1"/>
  <c r="AB42" i="3" s="1"/>
  <c r="AB43" i="3" a="1"/>
  <c r="AB43" i="3" s="1"/>
  <c r="AB44" i="3" a="1"/>
  <c r="AB44" i="3" s="1"/>
  <c r="AB45" i="3" a="1"/>
  <c r="AB45" i="3" s="1"/>
  <c r="AB46" i="3" a="1"/>
  <c r="AB46" i="3" s="1"/>
  <c r="AB47" i="3" a="1"/>
  <c r="AB47" i="3" s="1"/>
  <c r="AB48" i="3" a="1"/>
  <c r="AB48" i="3" s="1"/>
  <c r="AB49" i="3" a="1"/>
  <c r="AB49" i="3" s="1"/>
  <c r="AB50" i="3" a="1"/>
  <c r="AB50" i="3" s="1"/>
  <c r="AB51" i="3" a="1"/>
  <c r="AB51" i="3" s="1"/>
  <c r="AB52" i="3" a="1"/>
  <c r="AB52" i="3" s="1"/>
  <c r="AB53" i="3" a="1"/>
  <c r="AB53" i="3"/>
  <c r="AB54" i="3" a="1"/>
  <c r="AB54" i="3" s="1"/>
  <c r="AB55" i="3" a="1"/>
  <c r="AB55" i="3" s="1"/>
  <c r="AB56" i="3" a="1"/>
  <c r="AB56" i="3" s="1"/>
  <c r="AB57" i="3" a="1"/>
  <c r="AB57" i="3" s="1"/>
  <c r="AB58" i="3" a="1"/>
  <c r="AB58" i="3" s="1"/>
  <c r="AB59" i="3" a="1"/>
  <c r="AB59" i="3" s="1"/>
  <c r="AB60" i="3" a="1"/>
  <c r="AB60" i="3" s="1"/>
  <c r="AB61" i="3" a="1"/>
  <c r="AB61" i="3" s="1"/>
  <c r="AB62" i="3" a="1"/>
  <c r="AB62" i="3" s="1"/>
  <c r="AB63" i="3" a="1"/>
  <c r="AB63" i="3" s="1"/>
  <c r="AB64" i="3" a="1"/>
  <c r="AB64" i="3" s="1"/>
  <c r="AB65" i="3" a="1"/>
  <c r="AB65" i="3" s="1"/>
  <c r="AB66" i="3" a="1"/>
  <c r="AB66" i="3" s="1"/>
  <c r="AB67" i="3" a="1"/>
  <c r="AB67" i="3" s="1"/>
  <c r="AB68" i="3" a="1"/>
  <c r="AB68" i="3" s="1"/>
  <c r="AB69" i="3" a="1"/>
  <c r="AB69" i="3"/>
  <c r="AB70" i="3" a="1"/>
  <c r="AB70" i="3" s="1"/>
  <c r="AB71" i="3" a="1"/>
  <c r="AB71" i="3" s="1"/>
  <c r="AB72" i="3" a="1"/>
  <c r="AB72" i="3" s="1"/>
  <c r="AB73" i="3" a="1"/>
  <c r="AB73" i="3" s="1"/>
  <c r="AB74" i="3" a="1"/>
  <c r="AB74" i="3" s="1"/>
  <c r="AB75" i="3" a="1"/>
  <c r="AB75" i="3" s="1"/>
  <c r="AB76" i="3" a="1"/>
  <c r="AB76" i="3" s="1"/>
  <c r="AB77" i="3" a="1"/>
  <c r="AB77" i="3"/>
  <c r="AB78" i="3" a="1"/>
  <c r="AB78" i="3" s="1"/>
  <c r="AB79" i="3" a="1"/>
  <c r="AB79" i="3" s="1"/>
  <c r="AB80" i="3" a="1"/>
  <c r="AB80" i="3" s="1"/>
  <c r="AB81" i="3" a="1"/>
  <c r="AB81" i="3" s="1"/>
  <c r="AB82" i="3" a="1"/>
  <c r="AB82" i="3" s="1"/>
  <c r="AB83" i="3" a="1"/>
  <c r="AB83" i="3" s="1"/>
  <c r="AB84" i="3" a="1"/>
  <c r="AB84" i="3" s="1"/>
  <c r="AB85" i="3" a="1"/>
  <c r="AB85" i="3" s="1"/>
  <c r="AB86" i="3" a="1"/>
  <c r="AB86" i="3" s="1"/>
  <c r="AB87" i="3" a="1"/>
  <c r="AB87" i="3" s="1"/>
  <c r="AB88" i="3" a="1"/>
  <c r="AB88" i="3" s="1"/>
  <c r="AB89" i="3" a="1"/>
  <c r="AB89" i="3" s="1"/>
  <c r="AB90" i="3" a="1"/>
  <c r="AB90" i="3" s="1"/>
  <c r="AB91" i="3" a="1"/>
  <c r="AB91" i="3" s="1"/>
  <c r="AB92" i="3" a="1"/>
  <c r="AB92" i="3" s="1"/>
  <c r="AB93" i="3" a="1"/>
  <c r="AB93" i="3" s="1"/>
  <c r="AB94" i="3" a="1"/>
  <c r="AB94" i="3" s="1"/>
  <c r="AB95" i="3" a="1"/>
  <c r="AB95" i="3" s="1"/>
  <c r="AB96" i="3" a="1"/>
  <c r="AB96" i="3" s="1"/>
  <c r="AB97" i="3" a="1"/>
  <c r="AB97" i="3" s="1"/>
  <c r="AB98" i="3" a="1"/>
  <c r="AB98" i="3" s="1"/>
  <c r="AB99" i="3" a="1"/>
  <c r="AB99" i="3" s="1"/>
  <c r="AB100" i="3" a="1"/>
  <c r="AB100" i="3" s="1"/>
  <c r="AB101" i="3" a="1"/>
  <c r="AB101" i="3"/>
  <c r="A32" i="4" a="1"/>
  <c r="A32" i="4" s="1"/>
  <c r="A33" i="4" a="1"/>
  <c r="A33" i="4"/>
  <c r="A34" i="4" a="1"/>
  <c r="A34" i="4" s="1"/>
  <c r="A35" i="4" a="1"/>
  <c r="A35" i="4"/>
  <c r="A36" i="4" a="1"/>
  <c r="A36" i="4" s="1"/>
  <c r="A37" i="4" a="1"/>
  <c r="A37" i="4"/>
  <c r="A38" i="4" a="1"/>
  <c r="A38" i="4" s="1"/>
  <c r="A39" i="4" a="1"/>
  <c r="A39" i="4"/>
  <c r="A40" i="4" a="1"/>
  <c r="A40" i="4" s="1"/>
  <c r="A41" i="4" a="1"/>
  <c r="A41" i="4" s="1"/>
  <c r="A42" i="4" a="1"/>
  <c r="A42" i="4" s="1"/>
  <c r="A43" i="4" a="1"/>
  <c r="A43" i="4" s="1"/>
  <c r="A44" i="4" a="1"/>
  <c r="A44" i="4" s="1"/>
  <c r="A45" i="4" a="1"/>
  <c r="A45" i="4" s="1"/>
  <c r="A46" i="4" a="1"/>
  <c r="A46" i="4" s="1"/>
  <c r="A47" i="4" a="1"/>
  <c r="A47" i="4" s="1"/>
  <c r="A48" i="4" a="1"/>
  <c r="A48" i="4" s="1"/>
  <c r="A49" i="4" a="1"/>
  <c r="A49" i="4" s="1"/>
  <c r="A50" i="4" a="1"/>
  <c r="A50" i="4" s="1"/>
  <c r="A51" i="4" a="1"/>
  <c r="A51" i="4" s="1"/>
  <c r="A52" i="4" a="1"/>
  <c r="A52" i="4" s="1"/>
  <c r="A53" i="4" a="1"/>
  <c r="A53" i="4"/>
  <c r="A54" i="4" a="1"/>
  <c r="A54" i="4" s="1"/>
  <c r="A55" i="4" a="1"/>
  <c r="A55" i="4"/>
  <c r="A56" i="4" a="1"/>
  <c r="A56" i="4" s="1"/>
  <c r="A57" i="4" a="1"/>
  <c r="A57" i="4"/>
  <c r="A58" i="4" a="1"/>
  <c r="A58" i="4" s="1"/>
  <c r="A59" i="4" a="1"/>
  <c r="A59" i="4"/>
  <c r="A60" i="4" a="1"/>
  <c r="A60" i="4" s="1"/>
  <c r="A61" i="4" a="1"/>
  <c r="A61" i="4" s="1"/>
  <c r="A62" i="4" a="1"/>
  <c r="A62" i="4" s="1"/>
  <c r="A63" i="4" a="1"/>
  <c r="A63" i="4" s="1"/>
  <c r="A64" i="4" a="1"/>
  <c r="A64" i="4" s="1"/>
  <c r="A65" i="4" a="1"/>
  <c r="A65" i="4" s="1"/>
  <c r="A66" i="4" a="1"/>
  <c r="A66" i="4" s="1"/>
  <c r="A67" i="4" a="1"/>
  <c r="A67" i="4" s="1"/>
  <c r="A68" i="4" a="1"/>
  <c r="A68" i="4" s="1"/>
  <c r="A69" i="4" a="1"/>
  <c r="A69" i="4" s="1"/>
  <c r="A70" i="4" a="1"/>
  <c r="A70" i="4" s="1"/>
  <c r="A71" i="4" a="1"/>
  <c r="A71" i="4"/>
  <c r="A72" i="4" a="1"/>
  <c r="A72" i="4" s="1"/>
  <c r="A73" i="4" a="1"/>
  <c r="A73" i="4"/>
  <c r="A74" i="4" a="1"/>
  <c r="A74" i="4" s="1"/>
  <c r="A75" i="4" a="1"/>
  <c r="A75" i="4"/>
  <c r="A76" i="4" a="1"/>
  <c r="A76" i="4" s="1"/>
  <c r="A77" i="4" a="1"/>
  <c r="A77" i="4" s="1"/>
  <c r="A78" i="4" a="1"/>
  <c r="A78" i="4" s="1"/>
  <c r="A79" i="4" a="1"/>
  <c r="A79" i="4" s="1"/>
  <c r="A80" i="4" a="1"/>
  <c r="A80" i="4" s="1"/>
  <c r="A81" i="4" a="1"/>
  <c r="A81" i="4" s="1"/>
  <c r="A82" i="4" a="1"/>
  <c r="A82" i="4" s="1"/>
  <c r="A83" i="4" a="1"/>
  <c r="A83" i="4" s="1"/>
  <c r="A84" i="4" a="1"/>
  <c r="A84" i="4" s="1"/>
  <c r="A85" i="4" a="1"/>
  <c r="A85" i="4" s="1"/>
  <c r="A86" i="4" a="1"/>
  <c r="A86" i="4" s="1"/>
  <c r="A87" i="4" a="1"/>
  <c r="A87" i="4" s="1"/>
  <c r="A88" i="4" a="1"/>
  <c r="A88" i="4" s="1"/>
  <c r="A89" i="4" a="1"/>
  <c r="A89" i="4"/>
  <c r="A90" i="4" a="1"/>
  <c r="A90" i="4" s="1"/>
  <c r="A91" i="4" a="1"/>
  <c r="A91" i="4"/>
  <c r="A92" i="4" a="1"/>
  <c r="A92" i="4" s="1"/>
  <c r="A93" i="4" a="1"/>
  <c r="A93" i="4" s="1"/>
  <c r="A94" i="4" a="1"/>
  <c r="A94" i="4" s="1"/>
  <c r="A95" i="4" a="1"/>
  <c r="A95" i="4" s="1"/>
  <c r="A96" i="4" a="1"/>
  <c r="A96" i="4" s="1"/>
  <c r="A97" i="4" a="1"/>
  <c r="A97" i="4" s="1"/>
  <c r="A98" i="4" a="1"/>
  <c r="A98" i="4" s="1"/>
  <c r="A99" i="4" a="1"/>
  <c r="A99" i="4" s="1"/>
  <c r="A100" i="4" a="1"/>
  <c r="A100" i="4" s="1"/>
  <c r="A101" i="4" a="1"/>
  <c r="A101" i="4" s="1"/>
  <c r="B30" i="3" a="1"/>
  <c r="B30" i="3" s="1"/>
  <c r="B31" i="3" a="1"/>
  <c r="B31" i="3" s="1"/>
  <c r="L30" i="3" a="1"/>
  <c r="L30" i="3" s="1"/>
  <c r="L31" i="3" a="1"/>
  <c r="L31" i="3" s="1"/>
  <c r="P30" i="3" a="1"/>
  <c r="P30" i="3" s="1"/>
  <c r="R30" i="3" s="1" a="1"/>
  <c r="R30" i="3" s="1"/>
  <c r="P31" i="3" a="1"/>
  <c r="P31" i="3" s="1"/>
  <c r="R31" i="3" s="1" a="1"/>
  <c r="R31" i="3" s="1"/>
  <c r="AB30" i="3" a="1"/>
  <c r="AB30" i="3" s="1"/>
  <c r="AB31" i="3" a="1"/>
  <c r="AB31" i="3" s="1"/>
  <c r="B17" i="3" a="1"/>
  <c r="B17" i="3" s="1"/>
  <c r="L17" i="3" a="1"/>
  <c r="L17" i="3" s="1"/>
  <c r="P17" i="3" a="1"/>
  <c r="P17" i="3" s="1"/>
  <c r="R17" i="3" s="1" a="1"/>
  <c r="R17" i="3" s="1"/>
  <c r="AB17" i="3" a="1"/>
  <c r="AB17" i="3" s="1"/>
  <c r="A30" i="4" a="1"/>
  <c r="A30" i="4" s="1"/>
  <c r="A31" i="4" a="1"/>
  <c r="A31" i="4" s="1"/>
  <c r="D2" i="6"/>
  <c r="D3" i="6"/>
  <c r="D4" i="6"/>
  <c r="D5" i="6"/>
  <c r="D6" i="6"/>
  <c r="D7" i="6"/>
  <c r="D8" i="6"/>
  <c r="D9" i="6"/>
  <c r="D10" i="6"/>
  <c r="D11" i="6"/>
  <c r="D12" i="6"/>
  <c r="D13" i="6"/>
  <c r="D14" i="6"/>
  <c r="D15" i="6"/>
  <c r="D16" i="6"/>
  <c r="D17" i="6"/>
  <c r="D18" i="6"/>
  <c r="D19" i="6"/>
  <c r="D20" i="6"/>
  <c r="D21" i="6"/>
  <c r="D22" i="6"/>
  <c r="D23" i="6"/>
  <c r="D24" i="6"/>
  <c r="D25" i="6"/>
  <c r="D26" i="6"/>
  <c r="D27" i="6"/>
  <c r="D28" i="6"/>
  <c r="D29" i="6"/>
  <c r="D30" i="6"/>
  <c r="D31" i="6"/>
  <c r="D32" i="6"/>
  <c r="D33" i="6"/>
  <c r="D34" i="6"/>
  <c r="D35" i="6"/>
  <c r="D36" i="6"/>
  <c r="D37" i="6"/>
  <c r="D38" i="6"/>
  <c r="D39" i="6"/>
  <c r="D40" i="6"/>
  <c r="D41" i="6"/>
  <c r="D42" i="6"/>
  <c r="D43" i="6"/>
  <c r="D44" i="6"/>
  <c r="D45" i="6"/>
  <c r="D46" i="6"/>
  <c r="D47" i="6"/>
  <c r="D48" i="6"/>
  <c r="D49" i="6"/>
  <c r="D50" i="6"/>
  <c r="D51" i="6"/>
  <c r="A2" i="1" a="1"/>
  <c r="A2" i="1" s="1"/>
  <c r="B2" i="1" s="1"/>
  <c r="A3" i="1" a="1"/>
  <c r="A3" i="1" s="1"/>
  <c r="B3" i="1" s="1"/>
  <c r="A4" i="1" a="1"/>
  <c r="A4" i="1" s="1"/>
  <c r="B4" i="1" s="1"/>
  <c r="A5" i="1" a="1"/>
  <c r="A5" i="1" s="1"/>
  <c r="B5" i="1" s="1"/>
  <c r="A6" i="1" a="1"/>
  <c r="A6" i="1" s="1"/>
  <c r="B6" i="1" s="1"/>
  <c r="A7" i="1" a="1"/>
  <c r="A7" i="1" s="1"/>
  <c r="B7" i="1" s="1"/>
  <c r="A8" i="1" a="1"/>
  <c r="A8" i="1" s="1"/>
  <c r="B8" i="1" s="1"/>
  <c r="A9" i="1" a="1"/>
  <c r="A9" i="1" s="1"/>
  <c r="B9" i="1" s="1"/>
  <c r="A10" i="1" a="1"/>
  <c r="A10" i="1" s="1"/>
  <c r="B10" i="1" s="1"/>
  <c r="A11" i="1" a="1"/>
  <c r="A11" i="1" s="1"/>
  <c r="B11" i="1" s="1"/>
  <c r="B2" i="3" a="1"/>
  <c r="B2" i="3" s="1"/>
  <c r="B3" i="3" a="1"/>
  <c r="B3" i="3" s="1"/>
  <c r="B4" i="3" a="1"/>
  <c r="B4" i="3" s="1"/>
  <c r="B5" i="3" a="1"/>
  <c r="B5" i="3"/>
  <c r="B6" i="3" a="1"/>
  <c r="B6" i="3" s="1"/>
  <c r="B7" i="3" a="1"/>
  <c r="B7" i="3" s="1"/>
  <c r="B8" i="3" a="1"/>
  <c r="B8" i="3" s="1"/>
  <c r="B9" i="3" a="1"/>
  <c r="B9" i="3" s="1"/>
  <c r="B10" i="3" a="1"/>
  <c r="B10" i="3" s="1"/>
  <c r="B11" i="3" a="1"/>
  <c r="B11" i="3" s="1"/>
  <c r="B12" i="3" a="1"/>
  <c r="B12" i="3"/>
  <c r="B13" i="3" a="1"/>
  <c r="B13" i="3" s="1"/>
  <c r="B14" i="3" a="1"/>
  <c r="B14" i="3" s="1"/>
  <c r="B15" i="3" a="1"/>
  <c r="B15" i="3" s="1"/>
  <c r="B16" i="3" a="1"/>
  <c r="B16" i="3" s="1"/>
  <c r="B18" i="3" a="1"/>
  <c r="B18" i="3" s="1"/>
  <c r="B19" i="3" a="1"/>
  <c r="B19" i="3" s="1"/>
  <c r="B20" i="3" a="1"/>
  <c r="B20" i="3" s="1"/>
  <c r="B21" i="3" a="1"/>
  <c r="B21" i="3" s="1"/>
  <c r="B22" i="3" a="1"/>
  <c r="B22" i="3" s="1"/>
  <c r="B23" i="3" a="1"/>
  <c r="B23" i="3" s="1"/>
  <c r="B24" i="3" a="1"/>
  <c r="B24" i="3" s="1"/>
  <c r="B25" i="3" a="1"/>
  <c r="B25" i="3" s="1"/>
  <c r="B26" i="3" a="1"/>
  <c r="B26" i="3" s="1"/>
  <c r="B27" i="3" a="1"/>
  <c r="B27" i="3" s="1"/>
  <c r="B28" i="3" a="1"/>
  <c r="B28" i="3" s="1"/>
  <c r="B29" i="3" a="1"/>
  <c r="B29" i="3" s="1"/>
  <c r="A2" i="4" a="1"/>
  <c r="A2" i="4" s="1"/>
  <c r="A3" i="4" a="1"/>
  <c r="A3" i="4" s="1"/>
  <c r="A4" i="4" a="1"/>
  <c r="A4" i="4" s="1"/>
  <c r="A5" i="4" a="1"/>
  <c r="A5" i="4" s="1"/>
  <c r="A6" i="4" a="1"/>
  <c r="A6" i="4" s="1"/>
  <c r="A7" i="4" a="1"/>
  <c r="A7" i="4" s="1"/>
  <c r="A8" i="4" a="1"/>
  <c r="A8" i="4" s="1"/>
  <c r="A9" i="4" a="1"/>
  <c r="A9" i="4" s="1"/>
  <c r="A10" i="4" a="1"/>
  <c r="A10" i="4" s="1"/>
  <c r="A11" i="4" a="1"/>
  <c r="A11" i="4" s="1"/>
  <c r="A12" i="4" a="1"/>
  <c r="A12" i="4" s="1"/>
  <c r="A13" i="4" a="1"/>
  <c r="A13" i="4" s="1"/>
  <c r="A14" i="4" a="1"/>
  <c r="A14" i="4" s="1"/>
  <c r="A15" i="4" a="1"/>
  <c r="A15" i="4" s="1"/>
  <c r="A16" i="4" a="1"/>
  <c r="A16" i="4" s="1"/>
  <c r="A17" i="4" a="1"/>
  <c r="A17" i="4" s="1"/>
  <c r="A18" i="4" a="1"/>
  <c r="A18" i="4" s="1"/>
  <c r="A19" i="4" a="1"/>
  <c r="A19" i="4" s="1"/>
  <c r="A20" i="4" a="1"/>
  <c r="A20" i="4" s="1"/>
  <c r="A21" i="4" a="1"/>
  <c r="A21" i="4" s="1"/>
  <c r="A22" i="4" a="1"/>
  <c r="A22" i="4" s="1"/>
  <c r="A23" i="4" a="1"/>
  <c r="A23" i="4" s="1"/>
  <c r="A24" i="4" a="1"/>
  <c r="A24" i="4" s="1"/>
  <c r="A25" i="4" a="1"/>
  <c r="A25" i="4" s="1"/>
  <c r="A26" i="4" a="1"/>
  <c r="A26" i="4" s="1"/>
  <c r="A27" i="4" a="1"/>
  <c r="A27" i="4" s="1"/>
  <c r="A28" i="4" a="1"/>
  <c r="A28" i="4" s="1"/>
  <c r="A29" i="4" a="1"/>
  <c r="A29" i="4" s="1"/>
  <c r="A2" i="6" a="1"/>
  <c r="A2" i="6" s="1"/>
  <c r="A3" i="6" a="1"/>
  <c r="A3" i="6" s="1"/>
  <c r="C3" i="6" s="1" a="1"/>
  <c r="C3" i="6" s="1"/>
  <c r="A4" i="6" a="1"/>
  <c r="A4" i="6" s="1"/>
  <c r="A5" i="6" a="1"/>
  <c r="A5" i="6" s="1"/>
  <c r="A6" i="6" a="1"/>
  <c r="A6" i="6" s="1"/>
  <c r="A7" i="6" a="1"/>
  <c r="A7" i="6" s="1"/>
  <c r="A8" i="6" a="1"/>
  <c r="A8" i="6" s="1"/>
  <c r="A9" i="6" a="1"/>
  <c r="A9" i="6" s="1"/>
  <c r="A10" i="6" a="1"/>
  <c r="A10" i="6" s="1"/>
  <c r="A11" i="6" a="1"/>
  <c r="A11" i="6" s="1"/>
  <c r="A12" i="6" a="1"/>
  <c r="A12" i="6" s="1"/>
  <c r="A13" i="6" a="1"/>
  <c r="A13" i="6" s="1"/>
  <c r="A14" i="6" a="1"/>
  <c r="A14" i="6" s="1"/>
  <c r="A15" i="6" a="1"/>
  <c r="A15" i="6" s="1"/>
  <c r="A16" i="6" a="1"/>
  <c r="A16" i="6" s="1"/>
  <c r="A17" i="6" a="1"/>
  <c r="A17" i="6" s="1"/>
  <c r="A18" i="6" a="1"/>
  <c r="A18" i="6" s="1"/>
  <c r="A19" i="6" a="1"/>
  <c r="A19" i="6" s="1"/>
  <c r="A20" i="6" a="1"/>
  <c r="A20" i="6" s="1"/>
  <c r="A21" i="6" a="1"/>
  <c r="A21" i="6" s="1"/>
  <c r="A22" i="6" a="1"/>
  <c r="A22" i="6" s="1"/>
  <c r="A23" i="6" a="1"/>
  <c r="A23" i="6" s="1"/>
  <c r="A24" i="6" a="1"/>
  <c r="A24" i="6" s="1"/>
  <c r="A25" i="6" a="1"/>
  <c r="A25" i="6" s="1"/>
  <c r="A26" i="6" a="1"/>
  <c r="A26" i="6" s="1"/>
  <c r="A27" i="6" a="1"/>
  <c r="A27" i="6" s="1"/>
  <c r="A28" i="6" a="1"/>
  <c r="A28" i="6" s="1"/>
  <c r="A29" i="6" a="1"/>
  <c r="A29" i="6" s="1"/>
  <c r="A30" i="6" a="1"/>
  <c r="A30" i="6" s="1"/>
  <c r="A31" i="6" a="1"/>
  <c r="A31" i="6" s="1"/>
  <c r="A32" i="6" a="1"/>
  <c r="A32" i="6" s="1"/>
  <c r="A33" i="6" a="1"/>
  <c r="A33" i="6" s="1"/>
  <c r="A34" i="6" a="1"/>
  <c r="A34" i="6" s="1"/>
  <c r="A35" i="6" a="1"/>
  <c r="A35" i="6" s="1"/>
  <c r="A36" i="6" a="1"/>
  <c r="A36" i="6" s="1"/>
  <c r="A37" i="6" a="1"/>
  <c r="A37" i="6" s="1"/>
  <c r="A38" i="6" a="1"/>
  <c r="A38" i="6" s="1"/>
  <c r="A39" i="6" a="1"/>
  <c r="A39" i="6" s="1"/>
  <c r="A40" i="6" a="1"/>
  <c r="A40" i="6" s="1"/>
  <c r="A41" i="6" a="1"/>
  <c r="A41" i="6" s="1"/>
  <c r="A42" i="6" a="1"/>
  <c r="A42" i="6" s="1"/>
  <c r="A43" i="6" a="1"/>
  <c r="A43" i="6" s="1"/>
  <c r="A44" i="6" a="1"/>
  <c r="A44" i="6" s="1"/>
  <c r="A45" i="6" a="1"/>
  <c r="A45" i="6" s="1"/>
  <c r="A46" i="6" a="1"/>
  <c r="A46" i="6" s="1"/>
  <c r="A47" i="6" a="1"/>
  <c r="A47" i="6" s="1"/>
  <c r="A48" i="6" a="1"/>
  <c r="A48" i="6" s="1"/>
  <c r="A49" i="6" a="1"/>
  <c r="A49" i="6" s="1"/>
  <c r="A50" i="6" a="1"/>
  <c r="A50" i="6" s="1"/>
  <c r="A51" i="6" a="1"/>
  <c r="A51" i="6" s="1"/>
  <c r="B44" i="6" a="1"/>
  <c r="B44" i="6" s="1"/>
  <c r="B45" i="6" a="1"/>
  <c r="B45" i="6" s="1"/>
  <c r="B46" i="6" a="1"/>
  <c r="B46" i="6" s="1"/>
  <c r="B47" i="6" a="1"/>
  <c r="B47" i="6" s="1"/>
  <c r="B48" i="6" a="1"/>
  <c r="B48" i="6" s="1"/>
  <c r="B49" i="6" a="1"/>
  <c r="B49" i="6" s="1"/>
  <c r="B50" i="6" a="1"/>
  <c r="B50" i="6" s="1"/>
  <c r="B51" i="6" a="1"/>
  <c r="B51" i="6" s="1"/>
  <c r="L21" i="3" a="1"/>
  <c r="L21" i="3" s="1"/>
  <c r="L22" i="3" a="1"/>
  <c r="L22" i="3" s="1"/>
  <c r="L23" i="3" a="1"/>
  <c r="L23" i="3" s="1"/>
  <c r="L24" i="3" a="1"/>
  <c r="L24" i="3" s="1"/>
  <c r="L25" i="3" a="1"/>
  <c r="L25" i="3" s="1"/>
  <c r="L26" i="3" a="1"/>
  <c r="L26" i="3" s="1"/>
  <c r="L27" i="3" a="1"/>
  <c r="L27" i="3" s="1"/>
  <c r="L28" i="3" a="1"/>
  <c r="L28" i="3" s="1"/>
  <c r="L29" i="3" a="1"/>
  <c r="L29" i="3" s="1"/>
  <c r="P21" i="3" a="1"/>
  <c r="P21" i="3" s="1"/>
  <c r="R21" i="3" s="1" a="1"/>
  <c r="R21" i="3" s="1"/>
  <c r="P22" i="3" a="1"/>
  <c r="P22" i="3" s="1"/>
  <c r="R22" i="3" s="1" a="1"/>
  <c r="R22" i="3" s="1"/>
  <c r="P23" i="3" a="1"/>
  <c r="P23" i="3" s="1"/>
  <c r="R23" i="3" s="1" a="1"/>
  <c r="R23" i="3" s="1"/>
  <c r="P24" i="3" a="1"/>
  <c r="P24" i="3" s="1"/>
  <c r="R24" i="3" s="1" a="1"/>
  <c r="R24" i="3" s="1"/>
  <c r="P25" i="3" a="1"/>
  <c r="P25" i="3" s="1"/>
  <c r="R25" i="3" s="1" a="1"/>
  <c r="R25" i="3" s="1"/>
  <c r="P26" i="3" a="1"/>
  <c r="P26" i="3" s="1"/>
  <c r="R26" i="3" s="1" a="1"/>
  <c r="R26" i="3" s="1"/>
  <c r="P27" i="3" a="1"/>
  <c r="P27" i="3" s="1"/>
  <c r="R27" i="3" s="1" a="1"/>
  <c r="R27" i="3" s="1"/>
  <c r="P28" i="3" a="1"/>
  <c r="P28" i="3" s="1"/>
  <c r="R28" i="3" s="1" a="1"/>
  <c r="R28" i="3" s="1"/>
  <c r="P29" i="3" a="1"/>
  <c r="P29" i="3" s="1"/>
  <c r="R29" i="3" s="1" a="1"/>
  <c r="R29" i="3" s="1"/>
  <c r="AB21" i="3" a="1"/>
  <c r="AB21" i="3" s="1"/>
  <c r="AB22" i="3" a="1"/>
  <c r="AB22" i="3" s="1"/>
  <c r="AB23" i="3" a="1"/>
  <c r="AB23" i="3" s="1"/>
  <c r="AB24" i="3" a="1"/>
  <c r="AB24" i="3" s="1"/>
  <c r="AB25" i="3" a="1"/>
  <c r="AB25" i="3" s="1"/>
  <c r="AB26" i="3" a="1"/>
  <c r="AB26" i="3" s="1"/>
  <c r="AB27" i="3" a="1"/>
  <c r="AB27" i="3" s="1"/>
  <c r="AB28" i="3" a="1"/>
  <c r="AB28" i="3" s="1"/>
  <c r="AB29" i="3" a="1"/>
  <c r="AB29" i="3" s="1"/>
  <c r="B18" i="6" a="1"/>
  <c r="B18" i="6" s="1"/>
  <c r="B19" i="6" a="1"/>
  <c r="B19" i="6" s="1"/>
  <c r="B7" i="6" a="1"/>
  <c r="B7" i="6" s="1"/>
  <c r="B4" i="6" a="1"/>
  <c r="B4" i="6" s="1"/>
  <c r="B38" i="6" a="1"/>
  <c r="B38" i="6" s="1"/>
  <c r="B39" i="6" a="1"/>
  <c r="B39" i="6" s="1"/>
  <c r="B40" i="6" a="1"/>
  <c r="B40" i="6" s="1"/>
  <c r="B41" i="6" a="1"/>
  <c r="B41" i="6" s="1"/>
  <c r="B42" i="6" a="1"/>
  <c r="B42" i="6" s="1"/>
  <c r="B43" i="6" a="1"/>
  <c r="B43" i="6" s="1"/>
  <c r="B27" i="6" a="1"/>
  <c r="B27" i="6" s="1"/>
  <c r="B28" i="6" a="1"/>
  <c r="B28" i="6" s="1"/>
  <c r="B29" i="6" a="1"/>
  <c r="B29" i="6" s="1"/>
  <c r="B30" i="6" a="1"/>
  <c r="B30" i="6" s="1"/>
  <c r="B31" i="6" a="1"/>
  <c r="B31" i="6" s="1"/>
  <c r="B32" i="6" a="1"/>
  <c r="B32" i="6" s="1"/>
  <c r="B33" i="6" a="1"/>
  <c r="B33" i="6" s="1"/>
  <c r="B34" i="6" a="1"/>
  <c r="B34" i="6" s="1"/>
  <c r="B35" i="6" a="1"/>
  <c r="B35" i="6" s="1"/>
  <c r="B36" i="6" a="1"/>
  <c r="B36" i="6" s="1"/>
  <c r="B37" i="6" a="1"/>
  <c r="B37" i="6" s="1"/>
  <c r="B26" i="6" a="1"/>
  <c r="B26" i="6" s="1"/>
  <c r="B20" i="6" a="1"/>
  <c r="B20" i="6" s="1"/>
  <c r="B21" i="6" a="1"/>
  <c r="B21" i="6" s="1"/>
  <c r="B22" i="6" a="1"/>
  <c r="B22" i="6" s="1"/>
  <c r="B23" i="6" a="1"/>
  <c r="B23" i="6" s="1"/>
  <c r="B24" i="6" a="1"/>
  <c r="B24" i="6" s="1"/>
  <c r="B25" i="6" a="1"/>
  <c r="B25" i="6" s="1"/>
  <c r="B17" i="6" a="1"/>
  <c r="B17" i="6" s="1"/>
  <c r="B6" i="6" a="1"/>
  <c r="B6" i="6" s="1"/>
  <c r="B8" i="6" a="1"/>
  <c r="B8" i="6" s="1"/>
  <c r="B9" i="6" a="1"/>
  <c r="B9" i="6" s="1"/>
  <c r="B10" i="6" a="1"/>
  <c r="B10" i="6" s="1"/>
  <c r="B11" i="6" a="1"/>
  <c r="B11" i="6" s="1"/>
  <c r="B12" i="6" a="1"/>
  <c r="B12" i="6" s="1"/>
  <c r="B13" i="6" a="1"/>
  <c r="B13" i="6" s="1"/>
  <c r="B14" i="6" a="1"/>
  <c r="B14" i="6" s="1"/>
  <c r="B15" i="6" a="1"/>
  <c r="B15" i="6" s="1"/>
  <c r="B16" i="6" a="1"/>
  <c r="B16" i="6" s="1"/>
  <c r="L14" i="3" a="1"/>
  <c r="L14" i="3" s="1"/>
  <c r="L15" i="3" a="1"/>
  <c r="L15" i="3" s="1"/>
  <c r="L16" i="3" a="1"/>
  <c r="L16" i="3" s="1"/>
  <c r="L18" i="3" a="1"/>
  <c r="L18" i="3" s="1"/>
  <c r="L19" i="3" a="1"/>
  <c r="L19" i="3" s="1"/>
  <c r="L20" i="3" a="1"/>
  <c r="L20" i="3" s="1"/>
  <c r="P14" i="3" a="1"/>
  <c r="P14" i="3" s="1"/>
  <c r="R14" i="3" s="1" a="1"/>
  <c r="R14" i="3" s="1"/>
  <c r="P15" i="3" a="1"/>
  <c r="P15" i="3" s="1"/>
  <c r="R15" i="3" s="1" a="1"/>
  <c r="R15" i="3" s="1"/>
  <c r="P16" i="3" a="1"/>
  <c r="P16" i="3" s="1"/>
  <c r="R16" i="3" s="1" a="1"/>
  <c r="R16" i="3" s="1"/>
  <c r="P18" i="3" a="1"/>
  <c r="P18" i="3" s="1"/>
  <c r="R18" i="3" s="1" a="1"/>
  <c r="R18" i="3" s="1"/>
  <c r="P19" i="3" a="1"/>
  <c r="P19" i="3" s="1"/>
  <c r="R19" i="3" s="1" a="1"/>
  <c r="R19" i="3" s="1"/>
  <c r="P20" i="3" a="1"/>
  <c r="P20" i="3" s="1"/>
  <c r="R20" i="3" s="1" a="1"/>
  <c r="R20" i="3" s="1"/>
  <c r="AB14" i="3" a="1"/>
  <c r="AB14" i="3" s="1"/>
  <c r="AB15" i="3" a="1"/>
  <c r="AB15" i="3" s="1"/>
  <c r="AB16" i="3" a="1"/>
  <c r="AB16" i="3" s="1"/>
  <c r="AB18" i="3" a="1"/>
  <c r="AB18" i="3" s="1"/>
  <c r="AB19" i="3" a="1"/>
  <c r="AB19" i="3" s="1"/>
  <c r="AB20" i="3" a="1"/>
  <c r="AB20" i="3" s="1"/>
  <c r="L12" i="3" a="1"/>
  <c r="L12" i="3" s="1"/>
  <c r="L13" i="3" a="1"/>
  <c r="L13" i="3" s="1"/>
  <c r="P12" i="3" a="1"/>
  <c r="P12" i="3" s="1"/>
  <c r="R12" i="3" s="1" a="1"/>
  <c r="R12" i="3" s="1"/>
  <c r="P13" i="3" a="1"/>
  <c r="P13" i="3" s="1"/>
  <c r="R13" i="3" s="1" a="1"/>
  <c r="R13" i="3" s="1"/>
  <c r="AB12" i="3" a="1"/>
  <c r="AB12" i="3" s="1"/>
  <c r="AB13" i="3" a="1"/>
  <c r="AB13" i="3" s="1"/>
  <c r="L5" i="3" a="1"/>
  <c r="L5" i="3" s="1"/>
  <c r="L6" i="3" a="1"/>
  <c r="L6" i="3" s="1"/>
  <c r="L7" i="3" a="1"/>
  <c r="L7" i="3" s="1"/>
  <c r="L8" i="3" a="1"/>
  <c r="L8" i="3" s="1"/>
  <c r="L9" i="3" a="1"/>
  <c r="L9" i="3" s="1"/>
  <c r="L10" i="3" a="1"/>
  <c r="L10" i="3" s="1"/>
  <c r="L11" i="3" a="1"/>
  <c r="L11" i="3" s="1"/>
  <c r="P5" i="3" a="1"/>
  <c r="P5" i="3" s="1"/>
  <c r="R5" i="3" s="1" a="1"/>
  <c r="R5" i="3" s="1"/>
  <c r="P6" i="3" a="1"/>
  <c r="P6" i="3" s="1"/>
  <c r="R6" i="3" s="1" a="1"/>
  <c r="R6" i="3" s="1"/>
  <c r="P7" i="3" a="1"/>
  <c r="P7" i="3" s="1"/>
  <c r="R7" i="3" s="1" a="1"/>
  <c r="R7" i="3" s="1"/>
  <c r="P8" i="3" a="1"/>
  <c r="P8" i="3" s="1"/>
  <c r="R8" i="3" s="1" a="1"/>
  <c r="R8" i="3" s="1"/>
  <c r="P9" i="3" a="1"/>
  <c r="P9" i="3" s="1"/>
  <c r="R9" i="3" s="1" a="1"/>
  <c r="R9" i="3" s="1"/>
  <c r="P10" i="3" a="1"/>
  <c r="P10" i="3" s="1"/>
  <c r="R10" i="3" s="1" a="1"/>
  <c r="R10" i="3" s="1"/>
  <c r="P11" i="3" a="1"/>
  <c r="P11" i="3" s="1"/>
  <c r="R11" i="3" s="1" a="1"/>
  <c r="R11" i="3" s="1"/>
  <c r="AB5" i="3" a="1"/>
  <c r="AB5" i="3" s="1"/>
  <c r="AB6" i="3" a="1"/>
  <c r="AB6" i="3" s="1"/>
  <c r="AB7" i="3" a="1"/>
  <c r="AB7" i="3" s="1"/>
  <c r="AB8" i="3" a="1"/>
  <c r="AB8" i="3" s="1"/>
  <c r="AB9" i="3" a="1"/>
  <c r="AB9" i="3" s="1"/>
  <c r="AB10" i="3" a="1"/>
  <c r="AB10" i="3" s="1"/>
  <c r="AB11" i="3" a="1"/>
  <c r="AB11" i="3" s="1"/>
  <c r="P2" i="3" a="1"/>
  <c r="P2" i="3" s="1"/>
  <c r="R2" i="3" s="1" a="1"/>
  <c r="R2" i="3" s="1"/>
  <c r="P3" i="3" a="1"/>
  <c r="P3" i="3" s="1"/>
  <c r="R3" i="3" s="1" a="1"/>
  <c r="R3" i="3" s="1"/>
  <c r="P4" i="3" a="1"/>
  <c r="P4" i="3" s="1"/>
  <c r="R4" i="3" s="1" a="1"/>
  <c r="R4" i="3" s="1"/>
  <c r="B2" i="6" a="1"/>
  <c r="B2" i="6" s="1"/>
  <c r="B3" i="6" a="1"/>
  <c r="B3" i="6" s="1"/>
  <c r="B5" i="6" a="1"/>
  <c r="B5" i="6" s="1"/>
  <c r="AB2" i="3" a="1"/>
  <c r="AB2" i="3" s="1"/>
  <c r="AB3" i="3" a="1"/>
  <c r="AB3" i="3" s="1"/>
  <c r="AB4" i="3" a="1"/>
  <c r="AB4" i="3" s="1"/>
  <c r="L2" i="3" a="1"/>
  <c r="L2" i="3" s="1"/>
  <c r="L3" i="3" a="1"/>
  <c r="L3" i="3" s="1"/>
  <c r="L4" i="3" a="1"/>
  <c r="L4" i="3" s="1"/>
  <c r="D35" i="3" l="1" a="1"/>
  <c r="D35" i="3" s="1"/>
  <c r="D17" i="3" a="1"/>
  <c r="D17" i="3" s="1"/>
  <c r="C147" i="6" a="1"/>
  <c r="C147" i="6" s="1"/>
  <c r="N147" i="6" s="1" a="1"/>
  <c r="N147" i="6" s="1"/>
  <c r="C87" i="6" a="1"/>
  <c r="C87" i="6" s="1"/>
  <c r="N87" i="6" s="1" a="1"/>
  <c r="N87" i="6" s="1"/>
  <c r="C97" i="6" a="1"/>
  <c r="C97" i="6" s="1"/>
  <c r="N97" i="6" s="1" a="1"/>
  <c r="N97" i="6" s="1"/>
  <c r="C123" i="6" a="1"/>
  <c r="C123" i="6" s="1"/>
  <c r="N123" i="6" s="1" a="1"/>
  <c r="N123" i="6" s="1"/>
  <c r="C130" i="6" a="1"/>
  <c r="C130" i="6" s="1"/>
  <c r="N130" i="6" s="1" a="1"/>
  <c r="N130" i="6" s="1"/>
  <c r="C434" i="6" a="1"/>
  <c r="C434" i="6" s="1"/>
  <c r="N434" i="6" s="1" a="1"/>
  <c r="N434" i="6" s="1"/>
  <c r="C450" i="6" a="1"/>
  <c r="C450" i="6" s="1"/>
  <c r="N450" i="6" s="1" a="1"/>
  <c r="N450" i="6" s="1"/>
  <c r="C466" i="6" a="1"/>
  <c r="C466" i="6" s="1"/>
  <c r="N466" i="6" s="1" a="1"/>
  <c r="N466" i="6" s="1"/>
  <c r="C270" i="6" a="1"/>
  <c r="C270" i="6" s="1"/>
  <c r="N270" i="6" s="1" a="1"/>
  <c r="N270" i="6" s="1"/>
  <c r="C476" i="6" a="1"/>
  <c r="C476" i="6" s="1"/>
  <c r="N476" i="6" s="1" a="1"/>
  <c r="N476" i="6" s="1"/>
  <c r="C343" i="6" a="1"/>
  <c r="C343" i="6" s="1"/>
  <c r="N343" i="6" s="1" a="1"/>
  <c r="N343" i="6" s="1"/>
  <c r="C498" i="6" a="1"/>
  <c r="C498" i="6" s="1"/>
  <c r="N498" i="6" s="1" a="1"/>
  <c r="N498" i="6" s="1"/>
  <c r="C4" i="6" a="1"/>
  <c r="C4" i="6" s="1"/>
  <c r="C2" i="6" a="1"/>
  <c r="C2" i="6" s="1"/>
  <c r="C233" i="6" a="1"/>
  <c r="C233" i="6" s="1"/>
  <c r="N233" i="6" s="1" a="1"/>
  <c r="N233" i="6" s="1"/>
  <c r="C500" i="6" a="1"/>
  <c r="C500" i="6" s="1"/>
  <c r="N500" i="6" s="1" a="1"/>
  <c r="N500" i="6" s="1"/>
  <c r="C492" i="6" a="1"/>
  <c r="C492" i="6" s="1"/>
  <c r="N492" i="6" s="1" a="1"/>
  <c r="N492" i="6" s="1"/>
  <c r="C484" i="6" a="1"/>
  <c r="C484" i="6" s="1"/>
  <c r="N484" i="6" s="1" a="1"/>
  <c r="N484" i="6" s="1"/>
  <c r="C468" i="6" a="1"/>
  <c r="C468" i="6" s="1"/>
  <c r="N468" i="6" s="1" a="1"/>
  <c r="N468" i="6" s="1"/>
  <c r="C420" i="6" a="1"/>
  <c r="C420" i="6" s="1"/>
  <c r="N420" i="6" s="1" a="1"/>
  <c r="N420" i="6" s="1"/>
  <c r="C196" i="6" a="1"/>
  <c r="C196" i="6" s="1"/>
  <c r="N196" i="6" s="1" a="1"/>
  <c r="N196" i="6" s="1"/>
  <c r="C172" i="6" a="1"/>
  <c r="C172" i="6" s="1"/>
  <c r="N172" i="6" s="1" a="1"/>
  <c r="N172" i="6" s="1"/>
  <c r="C140" i="6" a="1"/>
  <c r="C140" i="6" s="1"/>
  <c r="N140" i="6" s="1" a="1"/>
  <c r="N140" i="6" s="1"/>
  <c r="C501" i="6" a="1"/>
  <c r="C501" i="6" s="1"/>
  <c r="N501" i="6" s="1" a="1"/>
  <c r="N501" i="6" s="1"/>
  <c r="C493" i="6" a="1"/>
  <c r="C493" i="6" s="1"/>
  <c r="N493" i="6" s="1" a="1"/>
  <c r="N493" i="6" s="1"/>
  <c r="C485" i="6" a="1"/>
  <c r="C485" i="6" s="1"/>
  <c r="N485" i="6" s="1" a="1"/>
  <c r="N485" i="6" s="1"/>
  <c r="C429" i="6" a="1"/>
  <c r="C429" i="6" s="1"/>
  <c r="N429" i="6" s="1" a="1"/>
  <c r="N429" i="6" s="1"/>
  <c r="C165" i="6" a="1"/>
  <c r="C165" i="6" s="1"/>
  <c r="N165" i="6" s="1" a="1"/>
  <c r="N165" i="6" s="1"/>
  <c r="C490" i="6" a="1"/>
  <c r="C490" i="6" s="1"/>
  <c r="N490" i="6" s="1" a="1"/>
  <c r="N490" i="6" s="1"/>
  <c r="C482" i="6" a="1"/>
  <c r="C482" i="6" s="1"/>
  <c r="N482" i="6" s="1" a="1"/>
  <c r="N482" i="6" s="1"/>
  <c r="C474" i="6" a="1"/>
  <c r="C474" i="6" s="1"/>
  <c r="N474" i="6" s="1" a="1"/>
  <c r="N474" i="6" s="1"/>
  <c r="C458" i="6" a="1"/>
  <c r="C458" i="6" s="1"/>
  <c r="N458" i="6" s="1" a="1"/>
  <c r="N458" i="6" s="1"/>
  <c r="C442" i="6" a="1"/>
  <c r="C442" i="6" s="1"/>
  <c r="N442" i="6" s="1" a="1"/>
  <c r="N442" i="6" s="1"/>
  <c r="C202" i="6" a="1"/>
  <c r="C202" i="6" s="1"/>
  <c r="N202" i="6" s="1" a="1"/>
  <c r="N202" i="6" s="1"/>
  <c r="C497" i="6" a="1"/>
  <c r="C497" i="6" s="1"/>
  <c r="N497" i="6" s="1" a="1"/>
  <c r="N497" i="6" s="1"/>
  <c r="C489" i="6" a="1"/>
  <c r="C489" i="6" s="1"/>
  <c r="N489" i="6" s="1" a="1"/>
  <c r="N489" i="6" s="1"/>
  <c r="C481" i="6" a="1"/>
  <c r="C481" i="6" s="1"/>
  <c r="N481" i="6" s="1" a="1"/>
  <c r="N481" i="6" s="1"/>
  <c r="C473" i="6" a="1"/>
  <c r="C473" i="6" s="1"/>
  <c r="N473" i="6" s="1" a="1"/>
  <c r="N473" i="6" s="1"/>
  <c r="C465" i="6" a="1"/>
  <c r="C465" i="6" s="1"/>
  <c r="N465" i="6" s="1" a="1"/>
  <c r="N465" i="6" s="1"/>
  <c r="C457" i="6" a="1"/>
  <c r="C457" i="6" s="1"/>
  <c r="N457" i="6" s="1" a="1"/>
  <c r="N457" i="6" s="1"/>
  <c r="C449" i="6" a="1"/>
  <c r="C449" i="6" s="1"/>
  <c r="N449" i="6" s="1" a="1"/>
  <c r="N449" i="6" s="1"/>
  <c r="C441" i="6" a="1"/>
  <c r="C441" i="6" s="1"/>
  <c r="N441" i="6" s="1" a="1"/>
  <c r="N441" i="6" s="1"/>
  <c r="C433" i="6" a="1"/>
  <c r="C433" i="6" s="1"/>
  <c r="N433" i="6" s="1" a="1"/>
  <c r="N433" i="6" s="1"/>
  <c r="C425" i="6" a="1"/>
  <c r="C425" i="6" s="1"/>
  <c r="N425" i="6" s="1" a="1"/>
  <c r="N425" i="6" s="1"/>
  <c r="C417" i="6" a="1"/>
  <c r="C417" i="6" s="1"/>
  <c r="N417" i="6" s="1" a="1"/>
  <c r="N417" i="6" s="1"/>
  <c r="C409" i="6" a="1"/>
  <c r="C409" i="6" s="1"/>
  <c r="N409" i="6" s="1" a="1"/>
  <c r="N409" i="6" s="1"/>
  <c r="C401" i="6" a="1"/>
  <c r="C401" i="6" s="1"/>
  <c r="N401" i="6" s="1" a="1"/>
  <c r="N401" i="6" s="1"/>
  <c r="C393" i="6" a="1"/>
  <c r="C393" i="6" s="1"/>
  <c r="N393" i="6" s="1" a="1"/>
  <c r="N393" i="6" s="1"/>
  <c r="C385" i="6" a="1"/>
  <c r="C385" i="6" s="1"/>
  <c r="N385" i="6" s="1" a="1"/>
  <c r="N385" i="6" s="1"/>
  <c r="C377" i="6" a="1"/>
  <c r="C377" i="6" s="1"/>
  <c r="N377" i="6" s="1" a="1"/>
  <c r="N377" i="6" s="1"/>
  <c r="C369" i="6" a="1"/>
  <c r="C369" i="6" s="1"/>
  <c r="N369" i="6" s="1" a="1"/>
  <c r="N369" i="6" s="1"/>
  <c r="C361" i="6" a="1"/>
  <c r="C361" i="6" s="1"/>
  <c r="N361" i="6" s="1" a="1"/>
  <c r="N361" i="6" s="1"/>
  <c r="C353" i="6" a="1"/>
  <c r="C353" i="6" s="1"/>
  <c r="N353" i="6" s="1" a="1"/>
  <c r="N353" i="6" s="1"/>
  <c r="C345" i="6" a="1"/>
  <c r="C345" i="6" s="1"/>
  <c r="N345" i="6" s="1" a="1"/>
  <c r="N345" i="6" s="1"/>
  <c r="C337" i="6" a="1"/>
  <c r="C337" i="6" s="1"/>
  <c r="N337" i="6" s="1" a="1"/>
  <c r="N337" i="6" s="1"/>
  <c r="C329" i="6" a="1"/>
  <c r="C329" i="6" s="1"/>
  <c r="N329" i="6" s="1" a="1"/>
  <c r="N329" i="6" s="1"/>
  <c r="C321" i="6" a="1"/>
  <c r="C321" i="6" s="1"/>
  <c r="N321" i="6" s="1" a="1"/>
  <c r="N321" i="6" s="1"/>
  <c r="C313" i="6" a="1"/>
  <c r="C313" i="6" s="1"/>
  <c r="N313" i="6" s="1" a="1"/>
  <c r="N313" i="6" s="1"/>
  <c r="C305" i="6" a="1"/>
  <c r="C305" i="6" s="1"/>
  <c r="N305" i="6" s="1" a="1"/>
  <c r="N305" i="6" s="1"/>
  <c r="C297" i="6" a="1"/>
  <c r="C297" i="6" s="1"/>
  <c r="N297" i="6" s="1" a="1"/>
  <c r="N297" i="6" s="1"/>
  <c r="C289" i="6" a="1"/>
  <c r="C289" i="6" s="1"/>
  <c r="N289" i="6" s="1" a="1"/>
  <c r="N289" i="6" s="1"/>
  <c r="C281" i="6" a="1"/>
  <c r="C281" i="6" s="1"/>
  <c r="N281" i="6" s="1" a="1"/>
  <c r="N281" i="6" s="1"/>
  <c r="C273" i="6" a="1"/>
  <c r="C273" i="6" s="1"/>
  <c r="N273" i="6" s="1" a="1"/>
  <c r="N273" i="6" s="1"/>
  <c r="C265" i="6" a="1"/>
  <c r="C265" i="6" s="1"/>
  <c r="N265" i="6" s="1" a="1"/>
  <c r="N265" i="6" s="1"/>
  <c r="C257" i="6" a="1"/>
  <c r="C257" i="6" s="1"/>
  <c r="N257" i="6" s="1" a="1"/>
  <c r="N257" i="6" s="1"/>
  <c r="C249" i="6" a="1"/>
  <c r="C249" i="6" s="1"/>
  <c r="N249" i="6" s="1" a="1"/>
  <c r="N249" i="6" s="1"/>
  <c r="C241" i="6" a="1"/>
  <c r="C241" i="6" s="1"/>
  <c r="N241" i="6" s="1" a="1"/>
  <c r="N241" i="6" s="1"/>
  <c r="C225" i="6" a="1"/>
  <c r="C225" i="6" s="1"/>
  <c r="N225" i="6" s="1" a="1"/>
  <c r="N225" i="6" s="1"/>
  <c r="C217" i="6" a="1"/>
  <c r="C217" i="6" s="1"/>
  <c r="N217" i="6" s="1" a="1"/>
  <c r="N217" i="6" s="1"/>
  <c r="C209" i="6" a="1"/>
  <c r="C209" i="6" s="1"/>
  <c r="N209" i="6" s="1" a="1"/>
  <c r="N209" i="6" s="1"/>
  <c r="C201" i="6" a="1"/>
  <c r="C201" i="6" s="1"/>
  <c r="N201" i="6" s="1" a="1"/>
  <c r="N201" i="6" s="1"/>
  <c r="C193" i="6" a="1"/>
  <c r="C193" i="6" s="1"/>
  <c r="N193" i="6" s="1" a="1"/>
  <c r="N193" i="6" s="1"/>
  <c r="C185" i="6" a="1"/>
  <c r="C185" i="6" s="1"/>
  <c r="N185" i="6" s="1" a="1"/>
  <c r="N185" i="6" s="1"/>
  <c r="C177" i="6" a="1"/>
  <c r="C177" i="6" s="1"/>
  <c r="N177" i="6" s="1" a="1"/>
  <c r="N177" i="6" s="1"/>
  <c r="C169" i="6" a="1"/>
  <c r="C169" i="6" s="1"/>
  <c r="N169" i="6" s="1" a="1"/>
  <c r="N169" i="6" s="1"/>
  <c r="C161" i="6" a="1"/>
  <c r="C161" i="6" s="1"/>
  <c r="N161" i="6" s="1" a="1"/>
  <c r="N161" i="6" s="1"/>
  <c r="C153" i="6" a="1"/>
  <c r="C153" i="6" s="1"/>
  <c r="N153" i="6" s="1" a="1"/>
  <c r="N153" i="6" s="1"/>
  <c r="C145" i="6" a="1"/>
  <c r="C145" i="6" s="1"/>
  <c r="N145" i="6" s="1" a="1"/>
  <c r="N145" i="6" s="1"/>
  <c r="C137" i="6" a="1"/>
  <c r="C137" i="6" s="1"/>
  <c r="N137" i="6" s="1" a="1"/>
  <c r="N137" i="6" s="1"/>
  <c r="C129" i="6" a="1"/>
  <c r="C129" i="6" s="1"/>
  <c r="N129" i="6" s="1" a="1"/>
  <c r="N129" i="6" s="1"/>
  <c r="C121" i="6" a="1"/>
  <c r="C121" i="6" s="1"/>
  <c r="N121" i="6" s="1" a="1"/>
  <c r="N121" i="6" s="1"/>
  <c r="C113" i="6" a="1"/>
  <c r="C113" i="6" s="1"/>
  <c r="N113" i="6" s="1" a="1"/>
  <c r="N113" i="6" s="1"/>
  <c r="C81" i="6" a="1"/>
  <c r="C81" i="6" s="1"/>
  <c r="N81" i="6" s="1" a="1"/>
  <c r="N81" i="6" s="1"/>
  <c r="C57" i="6" a="1"/>
  <c r="C57" i="6" s="1"/>
  <c r="N57" i="6" s="1" a="1"/>
  <c r="N57" i="6" s="1"/>
  <c r="C496" i="6" a="1"/>
  <c r="C496" i="6" s="1"/>
  <c r="N496" i="6" s="1" a="1"/>
  <c r="N496" i="6" s="1"/>
  <c r="C488" i="6" a="1"/>
  <c r="C488" i="6" s="1"/>
  <c r="N488" i="6" s="1" a="1"/>
  <c r="N488" i="6" s="1"/>
  <c r="C480" i="6" a="1"/>
  <c r="C480" i="6" s="1"/>
  <c r="N480" i="6" s="1" a="1"/>
  <c r="N480" i="6" s="1"/>
  <c r="C472" i="6" a="1"/>
  <c r="C472" i="6" s="1"/>
  <c r="N472" i="6" s="1" a="1"/>
  <c r="N472" i="6" s="1"/>
  <c r="C416" i="6" a="1"/>
  <c r="C416" i="6" s="1"/>
  <c r="N416" i="6" s="1" a="1"/>
  <c r="N416" i="6" s="1"/>
  <c r="C384" i="6" a="1"/>
  <c r="C384" i="6" s="1"/>
  <c r="N384" i="6" s="1" a="1"/>
  <c r="N384" i="6" s="1"/>
  <c r="C352" i="6" a="1"/>
  <c r="C352" i="6" s="1"/>
  <c r="N352" i="6" s="1" a="1"/>
  <c r="N352" i="6" s="1"/>
  <c r="C320" i="6" a="1"/>
  <c r="C320" i="6" s="1"/>
  <c r="N320" i="6" s="1" a="1"/>
  <c r="N320" i="6" s="1"/>
  <c r="C288" i="6" a="1"/>
  <c r="C288" i="6" s="1"/>
  <c r="N288" i="6" s="1" a="1"/>
  <c r="N288" i="6" s="1"/>
  <c r="C256" i="6" a="1"/>
  <c r="C256" i="6" s="1"/>
  <c r="N256" i="6" s="1" a="1"/>
  <c r="N256" i="6" s="1"/>
  <c r="C224" i="6" a="1"/>
  <c r="C224" i="6" s="1"/>
  <c r="N224" i="6" s="1" a="1"/>
  <c r="N224" i="6" s="1"/>
  <c r="C184" i="6" a="1"/>
  <c r="C184" i="6" s="1"/>
  <c r="N184" i="6" s="1" a="1"/>
  <c r="N184" i="6" s="1"/>
  <c r="C64" i="6" a="1"/>
  <c r="C64" i="6" s="1"/>
  <c r="N64" i="6" s="1" a="1"/>
  <c r="N64" i="6" s="1"/>
  <c r="C407" i="6" a="1"/>
  <c r="C407" i="6" s="1"/>
  <c r="N407" i="6" s="1" a="1"/>
  <c r="N407" i="6" s="1"/>
  <c r="C375" i="6" a="1"/>
  <c r="C375" i="6" s="1"/>
  <c r="N375" i="6" s="1" a="1"/>
  <c r="N375" i="6" s="1"/>
  <c r="C311" i="6" a="1"/>
  <c r="C311" i="6" s="1"/>
  <c r="N311" i="6" s="1" a="1"/>
  <c r="N311" i="6" s="1"/>
  <c r="C279" i="6" a="1"/>
  <c r="C279" i="6" s="1"/>
  <c r="N279" i="6" s="1" a="1"/>
  <c r="N279" i="6" s="1"/>
  <c r="C247" i="6" a="1"/>
  <c r="C247" i="6" s="1"/>
  <c r="N247" i="6" s="1" a="1"/>
  <c r="N247" i="6" s="1"/>
  <c r="C494" i="6" a="1"/>
  <c r="C494" i="6" s="1"/>
  <c r="N494" i="6" s="1" a="1"/>
  <c r="N494" i="6" s="1"/>
  <c r="C486" i="6" a="1"/>
  <c r="C486" i="6" s="1"/>
  <c r="N486" i="6" s="1" a="1"/>
  <c r="N486" i="6" s="1"/>
  <c r="C478" i="6" a="1"/>
  <c r="C478" i="6" s="1"/>
  <c r="N478" i="6" s="1" a="1"/>
  <c r="N478" i="6" s="1"/>
  <c r="C470" i="6" a="1"/>
  <c r="C470" i="6" s="1"/>
  <c r="N470" i="6" s="1" a="1"/>
  <c r="N470" i="6" s="1"/>
  <c r="C462" i="6" a="1"/>
  <c r="C462" i="6" s="1"/>
  <c r="N462" i="6" s="1" a="1"/>
  <c r="N462" i="6" s="1"/>
  <c r="C454" i="6" a="1"/>
  <c r="C454" i="6" s="1"/>
  <c r="N454" i="6" s="1" a="1"/>
  <c r="N454" i="6" s="1"/>
  <c r="C446" i="6" a="1"/>
  <c r="C446" i="6" s="1"/>
  <c r="N446" i="6" s="1" a="1"/>
  <c r="N446" i="6" s="1"/>
  <c r="C438" i="6" a="1"/>
  <c r="C438" i="6" s="1"/>
  <c r="N438" i="6" s="1" a="1"/>
  <c r="N438" i="6" s="1"/>
  <c r="C430" i="6" a="1"/>
  <c r="C430" i="6" s="1"/>
  <c r="N430" i="6" s="1" a="1"/>
  <c r="N430" i="6" s="1"/>
  <c r="C398" i="6" a="1"/>
  <c r="C398" i="6" s="1"/>
  <c r="N398" i="6" s="1" a="1"/>
  <c r="N398" i="6" s="1"/>
  <c r="C366" i="6" a="1"/>
  <c r="C366" i="6" s="1"/>
  <c r="N366" i="6" s="1" a="1"/>
  <c r="N366" i="6" s="1"/>
  <c r="C334" i="6" a="1"/>
  <c r="C334" i="6" s="1"/>
  <c r="N334" i="6" s="1" a="1"/>
  <c r="N334" i="6" s="1"/>
  <c r="C302" i="6" a="1"/>
  <c r="C302" i="6" s="1"/>
  <c r="N302" i="6" s="1" a="1"/>
  <c r="N302" i="6" s="1"/>
  <c r="C238" i="6" a="1"/>
  <c r="C238" i="6" s="1"/>
  <c r="N238" i="6" s="1" a="1"/>
  <c r="N238" i="6" s="1"/>
  <c r="C214" i="6" a="1"/>
  <c r="C214" i="6" s="1"/>
  <c r="N214" i="6" s="1" a="1"/>
  <c r="N214" i="6" s="1"/>
  <c r="C464" i="6" a="1"/>
  <c r="C464" i="6" s="1"/>
  <c r="N464" i="6" s="1" a="1"/>
  <c r="N464" i="6" s="1"/>
  <c r="C456" i="6" a="1"/>
  <c r="C456" i="6" s="1"/>
  <c r="N456" i="6" s="1" a="1"/>
  <c r="N456" i="6" s="1"/>
  <c r="C448" i="6" a="1"/>
  <c r="C448" i="6" s="1"/>
  <c r="N448" i="6" s="1" a="1"/>
  <c r="N448" i="6" s="1"/>
  <c r="C440" i="6" a="1"/>
  <c r="C440" i="6" s="1"/>
  <c r="N440" i="6" s="1" a="1"/>
  <c r="N440" i="6" s="1"/>
  <c r="C432" i="6" a="1"/>
  <c r="C432" i="6" s="1"/>
  <c r="N432" i="6" s="1" a="1"/>
  <c r="N432" i="6" s="1"/>
  <c r="C424" i="6" a="1"/>
  <c r="C424" i="6" s="1"/>
  <c r="N424" i="6" s="1" a="1"/>
  <c r="N424" i="6" s="1"/>
  <c r="C408" i="6" a="1"/>
  <c r="C408" i="6" s="1"/>
  <c r="N408" i="6" s="1" a="1"/>
  <c r="N408" i="6" s="1"/>
  <c r="C400" i="6" a="1"/>
  <c r="C400" i="6" s="1"/>
  <c r="N400" i="6" s="1" a="1"/>
  <c r="N400" i="6" s="1"/>
  <c r="C392" i="6" a="1"/>
  <c r="C392" i="6" s="1"/>
  <c r="N392" i="6" s="1" a="1"/>
  <c r="N392" i="6" s="1"/>
  <c r="C376" i="6" a="1"/>
  <c r="C376" i="6" s="1"/>
  <c r="N376" i="6" s="1" a="1"/>
  <c r="N376" i="6" s="1"/>
  <c r="C368" i="6" a="1"/>
  <c r="C368" i="6" s="1"/>
  <c r="N368" i="6" s="1" a="1"/>
  <c r="N368" i="6" s="1"/>
  <c r="C360" i="6" a="1"/>
  <c r="C360" i="6" s="1"/>
  <c r="N360" i="6" s="1" a="1"/>
  <c r="N360" i="6" s="1"/>
  <c r="C344" i="6" a="1"/>
  <c r="C344" i="6" s="1"/>
  <c r="N344" i="6" s="1" a="1"/>
  <c r="N344" i="6" s="1"/>
  <c r="C336" i="6" a="1"/>
  <c r="C336" i="6" s="1"/>
  <c r="N336" i="6" s="1" a="1"/>
  <c r="N336" i="6" s="1"/>
  <c r="C328" i="6" a="1"/>
  <c r="C328" i="6" s="1"/>
  <c r="N328" i="6" s="1" a="1"/>
  <c r="N328" i="6" s="1"/>
  <c r="C312" i="6" a="1"/>
  <c r="C312" i="6" s="1"/>
  <c r="N312" i="6" s="1" a="1"/>
  <c r="N312" i="6" s="1"/>
  <c r="C304" i="6" a="1"/>
  <c r="C304" i="6" s="1"/>
  <c r="N304" i="6" s="1" a="1"/>
  <c r="N304" i="6" s="1"/>
  <c r="C296" i="6" a="1"/>
  <c r="C296" i="6" s="1"/>
  <c r="N296" i="6" s="1" a="1"/>
  <c r="N296" i="6" s="1"/>
  <c r="C280" i="6" a="1"/>
  <c r="C280" i="6" s="1"/>
  <c r="N280" i="6" s="1" a="1"/>
  <c r="N280" i="6" s="1"/>
  <c r="C272" i="6" a="1"/>
  <c r="C272" i="6" s="1"/>
  <c r="N272" i="6" s="1" a="1"/>
  <c r="N272" i="6" s="1"/>
  <c r="C264" i="6" a="1"/>
  <c r="C264" i="6" s="1"/>
  <c r="N264" i="6" s="1" a="1"/>
  <c r="N264" i="6" s="1"/>
  <c r="C248" i="6" a="1"/>
  <c r="C248" i="6" s="1"/>
  <c r="N248" i="6" s="1" a="1"/>
  <c r="N248" i="6" s="1"/>
  <c r="C240" i="6" a="1"/>
  <c r="C240" i="6" s="1"/>
  <c r="N240" i="6" s="1" a="1"/>
  <c r="N240" i="6" s="1"/>
  <c r="C232" i="6" a="1"/>
  <c r="C232" i="6" s="1"/>
  <c r="N232" i="6" s="1" a="1"/>
  <c r="N232" i="6" s="1"/>
  <c r="C216" i="6" a="1"/>
  <c r="C216" i="6" s="1"/>
  <c r="N216" i="6" s="1" a="1"/>
  <c r="N216" i="6" s="1"/>
  <c r="C208" i="6" a="1"/>
  <c r="C208" i="6" s="1"/>
  <c r="N208" i="6" s="1" a="1"/>
  <c r="N208" i="6" s="1"/>
  <c r="C200" i="6" a="1"/>
  <c r="C200" i="6" s="1"/>
  <c r="N200" i="6" s="1" a="1"/>
  <c r="N200" i="6" s="1"/>
  <c r="C192" i="6" a="1"/>
  <c r="C192" i="6" s="1"/>
  <c r="N192" i="6" s="1" a="1"/>
  <c r="N192" i="6" s="1"/>
  <c r="C176" i="6" a="1"/>
  <c r="C176" i="6" s="1"/>
  <c r="N176" i="6" s="1" a="1"/>
  <c r="N176" i="6" s="1"/>
  <c r="C168" i="6" a="1"/>
  <c r="C168" i="6" s="1"/>
  <c r="N168" i="6" s="1" a="1"/>
  <c r="N168" i="6" s="1"/>
  <c r="C160" i="6" a="1"/>
  <c r="C160" i="6" s="1"/>
  <c r="N160" i="6" s="1" a="1"/>
  <c r="N160" i="6" s="1"/>
  <c r="C152" i="6" a="1"/>
  <c r="C152" i="6" s="1"/>
  <c r="N152" i="6" s="1" a="1"/>
  <c r="N152" i="6" s="1"/>
  <c r="C144" i="6" a="1"/>
  <c r="C144" i="6" s="1"/>
  <c r="N144" i="6" s="1" a="1"/>
  <c r="N144" i="6" s="1"/>
  <c r="C136" i="6" a="1"/>
  <c r="C136" i="6" s="1"/>
  <c r="N136" i="6" s="1" a="1"/>
  <c r="N136" i="6" s="1"/>
  <c r="C128" i="6" a="1"/>
  <c r="C128" i="6" s="1"/>
  <c r="N128" i="6" s="1" a="1"/>
  <c r="N128" i="6" s="1"/>
  <c r="C120" i="6" a="1"/>
  <c r="C120" i="6" s="1"/>
  <c r="N120" i="6" s="1" a="1"/>
  <c r="N120" i="6" s="1"/>
  <c r="C112" i="6" a="1"/>
  <c r="C112" i="6" s="1"/>
  <c r="N112" i="6" s="1" a="1"/>
  <c r="N112" i="6" s="1"/>
  <c r="C104" i="6" a="1"/>
  <c r="C104" i="6" s="1"/>
  <c r="N104" i="6" s="1" a="1"/>
  <c r="N104" i="6" s="1"/>
  <c r="C96" i="6" a="1"/>
  <c r="C96" i="6" s="1"/>
  <c r="N96" i="6" s="1" a="1"/>
  <c r="N96" i="6" s="1"/>
  <c r="C88" i="6" a="1"/>
  <c r="C88" i="6" s="1"/>
  <c r="N88" i="6" s="1" a="1"/>
  <c r="N88" i="6" s="1"/>
  <c r="C80" i="6" a="1"/>
  <c r="C80" i="6" s="1"/>
  <c r="N80" i="6" s="1" a="1"/>
  <c r="N80" i="6" s="1"/>
  <c r="C72" i="6" a="1"/>
  <c r="C72" i="6" s="1"/>
  <c r="N72" i="6" s="1" a="1"/>
  <c r="N72" i="6" s="1"/>
  <c r="C56" i="6" a="1"/>
  <c r="C56" i="6" s="1"/>
  <c r="N56" i="6" s="1" a="1"/>
  <c r="N56" i="6" s="1"/>
  <c r="C495" i="6" a="1"/>
  <c r="C495" i="6" s="1"/>
  <c r="N495" i="6" s="1" a="1"/>
  <c r="N495" i="6" s="1"/>
  <c r="C487" i="6" a="1"/>
  <c r="C487" i="6" s="1"/>
  <c r="N487" i="6" s="1" a="1"/>
  <c r="N487" i="6" s="1"/>
  <c r="C479" i="6" a="1"/>
  <c r="C479" i="6" s="1"/>
  <c r="N479" i="6" s="1" a="1"/>
  <c r="N479" i="6" s="1"/>
  <c r="C471" i="6" a="1"/>
  <c r="C471" i="6" s="1"/>
  <c r="N471" i="6" s="1" a="1"/>
  <c r="N471" i="6" s="1"/>
  <c r="C463" i="6" a="1"/>
  <c r="C463" i="6" s="1"/>
  <c r="N463" i="6" s="1" a="1"/>
  <c r="N463" i="6" s="1"/>
  <c r="C455" i="6" a="1"/>
  <c r="C455" i="6" s="1"/>
  <c r="N455" i="6" s="1" a="1"/>
  <c r="N455" i="6" s="1"/>
  <c r="C447" i="6" a="1"/>
  <c r="C447" i="6" s="1"/>
  <c r="N447" i="6" s="1" a="1"/>
  <c r="N447" i="6" s="1"/>
  <c r="C439" i="6" a="1"/>
  <c r="C439" i="6" s="1"/>
  <c r="N439" i="6" s="1" a="1"/>
  <c r="N439" i="6" s="1"/>
  <c r="C431" i="6" a="1"/>
  <c r="C431" i="6" s="1"/>
  <c r="N431" i="6" s="1" a="1"/>
  <c r="N431" i="6" s="1"/>
  <c r="C423" i="6" a="1"/>
  <c r="C423" i="6" s="1"/>
  <c r="N423" i="6" s="1" a="1"/>
  <c r="N423" i="6" s="1"/>
  <c r="C415" i="6" a="1"/>
  <c r="C415" i="6" s="1"/>
  <c r="N415" i="6" s="1" a="1"/>
  <c r="N415" i="6" s="1"/>
  <c r="C399" i="6" a="1"/>
  <c r="C399" i="6" s="1"/>
  <c r="N399" i="6" s="1" a="1"/>
  <c r="N399" i="6" s="1"/>
  <c r="C391" i="6" a="1"/>
  <c r="C391" i="6" s="1"/>
  <c r="N391" i="6" s="1" a="1"/>
  <c r="N391" i="6" s="1"/>
  <c r="C383" i="6" a="1"/>
  <c r="C383" i="6" s="1"/>
  <c r="N383" i="6" s="1" a="1"/>
  <c r="N383" i="6" s="1"/>
  <c r="C367" i="6" a="1"/>
  <c r="C367" i="6" s="1"/>
  <c r="N367" i="6" s="1" a="1"/>
  <c r="N367" i="6" s="1"/>
  <c r="C359" i="6" a="1"/>
  <c r="C359" i="6" s="1"/>
  <c r="N359" i="6" s="1" a="1"/>
  <c r="N359" i="6" s="1"/>
  <c r="C351" i="6" a="1"/>
  <c r="C351" i="6" s="1"/>
  <c r="N351" i="6" s="1" a="1"/>
  <c r="N351" i="6" s="1"/>
  <c r="C335" i="6" a="1"/>
  <c r="C335" i="6" s="1"/>
  <c r="N335" i="6" s="1" a="1"/>
  <c r="N335" i="6" s="1"/>
  <c r="C327" i="6" a="1"/>
  <c r="C327" i="6" s="1"/>
  <c r="N327" i="6" s="1" a="1"/>
  <c r="N327" i="6" s="1"/>
  <c r="C319" i="6" a="1"/>
  <c r="C319" i="6" s="1"/>
  <c r="N319" i="6" s="1" a="1"/>
  <c r="N319" i="6" s="1"/>
  <c r="C303" i="6" a="1"/>
  <c r="C303" i="6" s="1"/>
  <c r="N303" i="6" s="1" a="1"/>
  <c r="N303" i="6" s="1"/>
  <c r="C295" i="6" a="1"/>
  <c r="C295" i="6" s="1"/>
  <c r="N295" i="6" s="1" a="1"/>
  <c r="N295" i="6" s="1"/>
  <c r="C287" i="6" a="1"/>
  <c r="C287" i="6" s="1"/>
  <c r="N287" i="6" s="1" a="1"/>
  <c r="N287" i="6" s="1"/>
  <c r="C271" i="6" a="1"/>
  <c r="C271" i="6" s="1"/>
  <c r="N271" i="6" s="1" a="1"/>
  <c r="N271" i="6" s="1"/>
  <c r="C263" i="6" a="1"/>
  <c r="C263" i="6" s="1"/>
  <c r="N263" i="6" s="1" a="1"/>
  <c r="N263" i="6" s="1"/>
  <c r="C255" i="6" a="1"/>
  <c r="C255" i="6" s="1"/>
  <c r="N255" i="6" s="1" a="1"/>
  <c r="N255" i="6" s="1"/>
  <c r="C239" i="6" a="1"/>
  <c r="C239" i="6" s="1"/>
  <c r="N239" i="6" s="1" a="1"/>
  <c r="N239" i="6" s="1"/>
  <c r="C231" i="6" a="1"/>
  <c r="C231" i="6" s="1"/>
  <c r="N231" i="6" s="1" a="1"/>
  <c r="N231" i="6" s="1"/>
  <c r="C223" i="6" a="1"/>
  <c r="C223" i="6" s="1"/>
  <c r="N223" i="6" s="1" a="1"/>
  <c r="N223" i="6" s="1"/>
  <c r="C215" i="6" a="1"/>
  <c r="C215" i="6" s="1"/>
  <c r="N215" i="6" s="1" a="1"/>
  <c r="N215" i="6" s="1"/>
  <c r="C207" i="6" a="1"/>
  <c r="C207" i="6" s="1"/>
  <c r="N207" i="6" s="1" a="1"/>
  <c r="N207" i="6" s="1"/>
  <c r="C199" i="6" a="1"/>
  <c r="C199" i="6" s="1"/>
  <c r="N199" i="6" s="1" a="1"/>
  <c r="N199" i="6" s="1"/>
  <c r="C191" i="6" a="1"/>
  <c r="C191" i="6" s="1"/>
  <c r="N191" i="6" s="1" a="1"/>
  <c r="N191" i="6" s="1"/>
  <c r="C183" i="6" a="1"/>
  <c r="C183" i="6" s="1"/>
  <c r="N183" i="6" s="1" a="1"/>
  <c r="N183" i="6" s="1"/>
  <c r="C175" i="6" a="1"/>
  <c r="C175" i="6" s="1"/>
  <c r="N175" i="6" s="1" a="1"/>
  <c r="N175" i="6" s="1"/>
  <c r="C167" i="6" a="1"/>
  <c r="C167" i="6" s="1"/>
  <c r="N167" i="6" s="1" a="1"/>
  <c r="N167" i="6" s="1"/>
  <c r="C159" i="6" a="1"/>
  <c r="C159" i="6" s="1"/>
  <c r="N159" i="6" s="1" a="1"/>
  <c r="N159" i="6" s="1"/>
  <c r="C151" i="6" a="1"/>
  <c r="C151" i="6" s="1"/>
  <c r="N151" i="6" s="1" a="1"/>
  <c r="N151" i="6" s="1"/>
  <c r="C143" i="6" a="1"/>
  <c r="C143" i="6" s="1"/>
  <c r="N143" i="6" s="1" a="1"/>
  <c r="N143" i="6" s="1"/>
  <c r="C135" i="6" a="1"/>
  <c r="C135" i="6" s="1"/>
  <c r="N135" i="6" s="1" a="1"/>
  <c r="N135" i="6" s="1"/>
  <c r="C127" i="6" a="1"/>
  <c r="C127" i="6" s="1"/>
  <c r="N127" i="6" s="1" a="1"/>
  <c r="N127" i="6" s="1"/>
  <c r="C119" i="6" a="1"/>
  <c r="C119" i="6" s="1"/>
  <c r="N119" i="6" s="1" a="1"/>
  <c r="N119" i="6" s="1"/>
  <c r="C111" i="6" a="1"/>
  <c r="C111" i="6" s="1"/>
  <c r="N111" i="6" s="1" a="1"/>
  <c r="N111" i="6" s="1"/>
  <c r="C103" i="6" a="1"/>
  <c r="C103" i="6" s="1"/>
  <c r="N103" i="6" s="1" a="1"/>
  <c r="N103" i="6" s="1"/>
  <c r="C63" i="6" a="1"/>
  <c r="C63" i="6" s="1"/>
  <c r="N63" i="6" s="1" a="1"/>
  <c r="N63" i="6" s="1"/>
  <c r="C422" i="6" a="1"/>
  <c r="C422" i="6" s="1"/>
  <c r="N422" i="6" s="1" a="1"/>
  <c r="N422" i="6" s="1"/>
  <c r="C414" i="6" a="1"/>
  <c r="C414" i="6" s="1"/>
  <c r="N414" i="6" s="1" a="1"/>
  <c r="N414" i="6" s="1"/>
  <c r="C406" i="6" a="1"/>
  <c r="C406" i="6" s="1"/>
  <c r="N406" i="6" s="1" a="1"/>
  <c r="N406" i="6" s="1"/>
  <c r="C390" i="6" a="1"/>
  <c r="C390" i="6" s="1"/>
  <c r="N390" i="6" s="1" a="1"/>
  <c r="N390" i="6" s="1"/>
  <c r="C382" i="6" a="1"/>
  <c r="C382" i="6" s="1"/>
  <c r="N382" i="6" s="1" a="1"/>
  <c r="N382" i="6" s="1"/>
  <c r="C374" i="6" a="1"/>
  <c r="C374" i="6" s="1"/>
  <c r="N374" i="6" s="1" a="1"/>
  <c r="N374" i="6" s="1"/>
  <c r="C358" i="6" a="1"/>
  <c r="C358" i="6" s="1"/>
  <c r="N358" i="6" s="1" a="1"/>
  <c r="N358" i="6" s="1"/>
  <c r="C350" i="6" a="1"/>
  <c r="C350" i="6" s="1"/>
  <c r="N350" i="6" s="1" a="1"/>
  <c r="N350" i="6" s="1"/>
  <c r="C342" i="6" a="1"/>
  <c r="C342" i="6" s="1"/>
  <c r="N342" i="6" s="1" a="1"/>
  <c r="N342" i="6" s="1"/>
  <c r="C326" i="6" a="1"/>
  <c r="C326" i="6" s="1"/>
  <c r="N326" i="6" s="1" a="1"/>
  <c r="N326" i="6" s="1"/>
  <c r="C318" i="6" a="1"/>
  <c r="C318" i="6" s="1"/>
  <c r="N318" i="6" s="1" a="1"/>
  <c r="N318" i="6" s="1"/>
  <c r="C310" i="6" a="1"/>
  <c r="C310" i="6" s="1"/>
  <c r="N310" i="6" s="1" a="1"/>
  <c r="N310" i="6" s="1"/>
  <c r="C294" i="6" a="1"/>
  <c r="C294" i="6" s="1"/>
  <c r="N294" i="6" s="1" a="1"/>
  <c r="N294" i="6" s="1"/>
  <c r="C286" i="6" a="1"/>
  <c r="C286" i="6" s="1"/>
  <c r="N286" i="6" s="1" a="1"/>
  <c r="N286" i="6" s="1"/>
  <c r="C278" i="6" a="1"/>
  <c r="C278" i="6" s="1"/>
  <c r="N278" i="6" s="1" a="1"/>
  <c r="N278" i="6" s="1"/>
  <c r="C262" i="6" a="1"/>
  <c r="C262" i="6" s="1"/>
  <c r="N262" i="6" s="1" a="1"/>
  <c r="N262" i="6" s="1"/>
  <c r="C254" i="6" a="1"/>
  <c r="C254" i="6" s="1"/>
  <c r="N254" i="6" s="1" a="1"/>
  <c r="N254" i="6" s="1"/>
  <c r="C246" i="6" a="1"/>
  <c r="C246" i="6" s="1"/>
  <c r="N246" i="6" s="1" a="1"/>
  <c r="N246" i="6" s="1"/>
  <c r="C230" i="6" a="1"/>
  <c r="C230" i="6" s="1"/>
  <c r="N230" i="6" s="1" a="1"/>
  <c r="N230" i="6" s="1"/>
  <c r="C222" i="6" a="1"/>
  <c r="C222" i="6" s="1"/>
  <c r="N222" i="6" s="1" a="1"/>
  <c r="N222" i="6" s="1"/>
  <c r="C206" i="6" a="1"/>
  <c r="C206" i="6" s="1"/>
  <c r="N206" i="6" s="1" a="1"/>
  <c r="N206" i="6" s="1"/>
  <c r="C198" i="6" a="1"/>
  <c r="C198" i="6" s="1"/>
  <c r="N198" i="6" s="1" a="1"/>
  <c r="N198" i="6" s="1"/>
  <c r="C190" i="6" a="1"/>
  <c r="C190" i="6" s="1"/>
  <c r="N190" i="6" s="1" a="1"/>
  <c r="N190" i="6" s="1"/>
  <c r="C182" i="6" a="1"/>
  <c r="C182" i="6" s="1"/>
  <c r="N182" i="6" s="1" a="1"/>
  <c r="N182" i="6" s="1"/>
  <c r="C174" i="6" a="1"/>
  <c r="C174" i="6" s="1"/>
  <c r="N174" i="6" s="1" a="1"/>
  <c r="N174" i="6" s="1"/>
  <c r="C166" i="6" a="1"/>
  <c r="C166" i="6" s="1"/>
  <c r="N166" i="6" s="1" a="1"/>
  <c r="N166" i="6" s="1"/>
  <c r="C158" i="6" a="1"/>
  <c r="C158" i="6" s="1"/>
  <c r="N158" i="6" s="1" a="1"/>
  <c r="N158" i="6" s="1"/>
  <c r="C150" i="6" a="1"/>
  <c r="C150" i="6" s="1"/>
  <c r="N150" i="6" s="1" a="1"/>
  <c r="N150" i="6" s="1"/>
  <c r="C142" i="6" a="1"/>
  <c r="C142" i="6" s="1"/>
  <c r="N142" i="6" s="1" a="1"/>
  <c r="N142" i="6" s="1"/>
  <c r="C134" i="6" a="1"/>
  <c r="C134" i="6" s="1"/>
  <c r="N134" i="6" s="1" a="1"/>
  <c r="N134" i="6" s="1"/>
  <c r="C126" i="6" a="1"/>
  <c r="C126" i="6" s="1"/>
  <c r="N126" i="6" s="1" a="1"/>
  <c r="N126" i="6" s="1"/>
  <c r="C118" i="6" a="1"/>
  <c r="C118" i="6" s="1"/>
  <c r="N118" i="6" s="1" a="1"/>
  <c r="N118" i="6" s="1"/>
  <c r="C110" i="6" a="1"/>
  <c r="C110" i="6" s="1"/>
  <c r="N110" i="6" s="1" a="1"/>
  <c r="N110" i="6" s="1"/>
  <c r="C102" i="6" a="1"/>
  <c r="C102" i="6" s="1"/>
  <c r="N102" i="6" s="1" a="1"/>
  <c r="N102" i="6" s="1"/>
  <c r="C94" i="6" a="1"/>
  <c r="C94" i="6" s="1"/>
  <c r="N94" i="6" s="1" a="1"/>
  <c r="N94" i="6" s="1"/>
  <c r="C86" i="6" a="1"/>
  <c r="C86" i="6" s="1"/>
  <c r="N86" i="6" s="1" a="1"/>
  <c r="N86" i="6" s="1"/>
  <c r="C78" i="6" a="1"/>
  <c r="C78" i="6" s="1"/>
  <c r="N78" i="6" s="1" a="1"/>
  <c r="N78" i="6" s="1"/>
  <c r="C70" i="6" a="1"/>
  <c r="C70" i="6" s="1"/>
  <c r="N70" i="6" s="1" a="1"/>
  <c r="N70" i="6" s="1"/>
  <c r="C62" i="6" a="1"/>
  <c r="C62" i="6" s="1"/>
  <c r="N62" i="6" s="1" a="1"/>
  <c r="N62" i="6" s="1"/>
  <c r="C54" i="6" a="1"/>
  <c r="C54" i="6" s="1"/>
  <c r="N54" i="6" s="1" a="1"/>
  <c r="N54" i="6" s="1"/>
  <c r="C477" i="6" a="1"/>
  <c r="C477" i="6" s="1"/>
  <c r="N477" i="6" s="1" a="1"/>
  <c r="N477" i="6" s="1"/>
  <c r="C469" i="6" a="1"/>
  <c r="C469" i="6" s="1"/>
  <c r="N469" i="6" s="1" a="1"/>
  <c r="N469" i="6" s="1"/>
  <c r="C461" i="6" a="1"/>
  <c r="C461" i="6" s="1"/>
  <c r="N461" i="6" s="1" a="1"/>
  <c r="N461" i="6" s="1"/>
  <c r="C453" i="6" a="1"/>
  <c r="C453" i="6" s="1"/>
  <c r="N453" i="6" s="1" a="1"/>
  <c r="N453" i="6" s="1"/>
  <c r="C445" i="6" a="1"/>
  <c r="C445" i="6" s="1"/>
  <c r="N445" i="6" s="1" a="1"/>
  <c r="N445" i="6" s="1"/>
  <c r="C437" i="6" a="1"/>
  <c r="C437" i="6" s="1"/>
  <c r="N437" i="6" s="1" a="1"/>
  <c r="N437" i="6" s="1"/>
  <c r="C421" i="6" a="1"/>
  <c r="C421" i="6" s="1"/>
  <c r="N421" i="6" s="1" a="1"/>
  <c r="N421" i="6" s="1"/>
  <c r="C413" i="6" a="1"/>
  <c r="C413" i="6" s="1"/>
  <c r="N413" i="6" s="1" a="1"/>
  <c r="N413" i="6" s="1"/>
  <c r="C405" i="6" a="1"/>
  <c r="C405" i="6" s="1"/>
  <c r="N405" i="6" s="1" a="1"/>
  <c r="N405" i="6" s="1"/>
  <c r="C397" i="6" a="1"/>
  <c r="C397" i="6" s="1"/>
  <c r="N397" i="6" s="1" a="1"/>
  <c r="N397" i="6" s="1"/>
  <c r="C389" i="6" a="1"/>
  <c r="C389" i="6" s="1"/>
  <c r="N389" i="6" s="1" a="1"/>
  <c r="N389" i="6" s="1"/>
  <c r="C381" i="6" a="1"/>
  <c r="C381" i="6" s="1"/>
  <c r="N381" i="6" s="1" a="1"/>
  <c r="N381" i="6" s="1"/>
  <c r="C373" i="6" a="1"/>
  <c r="C373" i="6" s="1"/>
  <c r="N373" i="6" s="1" a="1"/>
  <c r="N373" i="6" s="1"/>
  <c r="C365" i="6" a="1"/>
  <c r="C365" i="6" s="1"/>
  <c r="N365" i="6" s="1" a="1"/>
  <c r="N365" i="6" s="1"/>
  <c r="C357" i="6" a="1"/>
  <c r="C357" i="6" s="1"/>
  <c r="N357" i="6" s="1" a="1"/>
  <c r="N357" i="6" s="1"/>
  <c r="C349" i="6" a="1"/>
  <c r="C349" i="6" s="1"/>
  <c r="N349" i="6" s="1" a="1"/>
  <c r="N349" i="6" s="1"/>
  <c r="C341" i="6" a="1"/>
  <c r="C341" i="6" s="1"/>
  <c r="N341" i="6" s="1" a="1"/>
  <c r="N341" i="6" s="1"/>
  <c r="C333" i="6" a="1"/>
  <c r="C333" i="6" s="1"/>
  <c r="N333" i="6" s="1" a="1"/>
  <c r="N333" i="6" s="1"/>
  <c r="C325" i="6" a="1"/>
  <c r="C325" i="6" s="1"/>
  <c r="N325" i="6" s="1" a="1"/>
  <c r="N325" i="6" s="1"/>
  <c r="C317" i="6" a="1"/>
  <c r="C317" i="6" s="1"/>
  <c r="N317" i="6" s="1" a="1"/>
  <c r="N317" i="6" s="1"/>
  <c r="C309" i="6" a="1"/>
  <c r="C309" i="6" s="1"/>
  <c r="N309" i="6" s="1" a="1"/>
  <c r="N309" i="6" s="1"/>
  <c r="C301" i="6" a="1"/>
  <c r="C301" i="6" s="1"/>
  <c r="N301" i="6" s="1" a="1"/>
  <c r="N301" i="6" s="1"/>
  <c r="C293" i="6" a="1"/>
  <c r="C293" i="6" s="1"/>
  <c r="N293" i="6" s="1" a="1"/>
  <c r="N293" i="6" s="1"/>
  <c r="C285" i="6" a="1"/>
  <c r="C285" i="6" s="1"/>
  <c r="N285" i="6" s="1" a="1"/>
  <c r="N285" i="6" s="1"/>
  <c r="C277" i="6" a="1"/>
  <c r="C277" i="6" s="1"/>
  <c r="N277" i="6" s="1" a="1"/>
  <c r="N277" i="6" s="1"/>
  <c r="C269" i="6" a="1"/>
  <c r="C269" i="6" s="1"/>
  <c r="N269" i="6" s="1" a="1"/>
  <c r="N269" i="6" s="1"/>
  <c r="C261" i="6" a="1"/>
  <c r="C261" i="6" s="1"/>
  <c r="N261" i="6" s="1" a="1"/>
  <c r="N261" i="6" s="1"/>
  <c r="C253" i="6" a="1"/>
  <c r="C253" i="6" s="1"/>
  <c r="N253" i="6" s="1" a="1"/>
  <c r="N253" i="6" s="1"/>
  <c r="C245" i="6" a="1"/>
  <c r="C245" i="6" s="1"/>
  <c r="N245" i="6" s="1" a="1"/>
  <c r="N245" i="6" s="1"/>
  <c r="C237" i="6" a="1"/>
  <c r="C237" i="6" s="1"/>
  <c r="N237" i="6" s="1" a="1"/>
  <c r="N237" i="6" s="1"/>
  <c r="C229" i="6" a="1"/>
  <c r="C229" i="6" s="1"/>
  <c r="N229" i="6" s="1" a="1"/>
  <c r="N229" i="6" s="1"/>
  <c r="C221" i="6" a="1"/>
  <c r="C221" i="6" s="1"/>
  <c r="N221" i="6" s="1" a="1"/>
  <c r="N221" i="6" s="1"/>
  <c r="C213" i="6" a="1"/>
  <c r="C213" i="6" s="1"/>
  <c r="N213" i="6" s="1" a="1"/>
  <c r="N213" i="6" s="1"/>
  <c r="C205" i="6" a="1"/>
  <c r="C205" i="6" s="1"/>
  <c r="N205" i="6" s="1" a="1"/>
  <c r="N205" i="6" s="1"/>
  <c r="C197" i="6" a="1"/>
  <c r="C197" i="6" s="1"/>
  <c r="N197" i="6" s="1" a="1"/>
  <c r="N197" i="6" s="1"/>
  <c r="C189" i="6" a="1"/>
  <c r="C189" i="6" s="1"/>
  <c r="N189" i="6" s="1" a="1"/>
  <c r="N189" i="6" s="1"/>
  <c r="C181" i="6" a="1"/>
  <c r="C181" i="6" s="1"/>
  <c r="N181" i="6" s="1" a="1"/>
  <c r="N181" i="6" s="1"/>
  <c r="C173" i="6" a="1"/>
  <c r="C173" i="6" s="1"/>
  <c r="N173" i="6" s="1" a="1"/>
  <c r="N173" i="6" s="1"/>
  <c r="C157" i="6" a="1"/>
  <c r="C157" i="6" s="1"/>
  <c r="N157" i="6" s="1" a="1"/>
  <c r="N157" i="6" s="1"/>
  <c r="C149" i="6" a="1"/>
  <c r="C149" i="6" s="1"/>
  <c r="N149" i="6" s="1" a="1"/>
  <c r="N149" i="6" s="1"/>
  <c r="C141" i="6" a="1"/>
  <c r="C141" i="6" s="1"/>
  <c r="N141" i="6" s="1" a="1"/>
  <c r="N141" i="6" s="1"/>
  <c r="C133" i="6" a="1"/>
  <c r="C133" i="6" s="1"/>
  <c r="N133" i="6" s="1" a="1"/>
  <c r="N133" i="6" s="1"/>
  <c r="C125" i="6" a="1"/>
  <c r="C125" i="6" s="1"/>
  <c r="N125" i="6" s="1" a="1"/>
  <c r="N125" i="6" s="1"/>
  <c r="C117" i="6" a="1"/>
  <c r="C117" i="6" s="1"/>
  <c r="N117" i="6" s="1" a="1"/>
  <c r="N117" i="6" s="1"/>
  <c r="C109" i="6" a="1"/>
  <c r="C109" i="6" s="1"/>
  <c r="N109" i="6" s="1" a="1"/>
  <c r="N109" i="6" s="1"/>
  <c r="C101" i="6" a="1"/>
  <c r="C101" i="6" s="1"/>
  <c r="N101" i="6" s="1" a="1"/>
  <c r="N101" i="6" s="1"/>
  <c r="C93" i="6" a="1"/>
  <c r="C93" i="6" s="1"/>
  <c r="N93" i="6" s="1" a="1"/>
  <c r="N93" i="6" s="1"/>
  <c r="C85" i="6" a="1"/>
  <c r="C85" i="6" s="1"/>
  <c r="N85" i="6" s="1" a="1"/>
  <c r="N85" i="6" s="1"/>
  <c r="C77" i="6" a="1"/>
  <c r="C77" i="6" s="1"/>
  <c r="N77" i="6" s="1" a="1"/>
  <c r="N77" i="6" s="1"/>
  <c r="C69" i="6" a="1"/>
  <c r="C69" i="6" s="1"/>
  <c r="N69" i="6" s="1" a="1"/>
  <c r="N69" i="6" s="1"/>
  <c r="C61" i="6" a="1"/>
  <c r="C61" i="6" s="1"/>
  <c r="N61" i="6" s="1" a="1"/>
  <c r="N61" i="6" s="1"/>
  <c r="C53" i="6" a="1"/>
  <c r="C53" i="6" s="1"/>
  <c r="N53" i="6" s="1" a="1"/>
  <c r="N53" i="6" s="1"/>
  <c r="C460" i="6" a="1"/>
  <c r="C460" i="6" s="1"/>
  <c r="N460" i="6" s="1" a="1"/>
  <c r="N460" i="6" s="1"/>
  <c r="C452" i="6" a="1"/>
  <c r="C452" i="6" s="1"/>
  <c r="N452" i="6" s="1" a="1"/>
  <c r="N452" i="6" s="1"/>
  <c r="C444" i="6" a="1"/>
  <c r="C444" i="6" s="1"/>
  <c r="N444" i="6" s="1" a="1"/>
  <c r="N444" i="6" s="1"/>
  <c r="C436" i="6" a="1"/>
  <c r="C436" i="6" s="1"/>
  <c r="N436" i="6" s="1" a="1"/>
  <c r="N436" i="6" s="1"/>
  <c r="C428" i="6" a="1"/>
  <c r="C428" i="6" s="1"/>
  <c r="N428" i="6" s="1" a="1"/>
  <c r="N428" i="6" s="1"/>
  <c r="C412" i="6" a="1"/>
  <c r="C412" i="6" s="1"/>
  <c r="N412" i="6" s="1" a="1"/>
  <c r="N412" i="6" s="1"/>
  <c r="C404" i="6" a="1"/>
  <c r="C404" i="6" s="1"/>
  <c r="N404" i="6" s="1" a="1"/>
  <c r="N404" i="6" s="1"/>
  <c r="C396" i="6" a="1"/>
  <c r="C396" i="6" s="1"/>
  <c r="N396" i="6" s="1" a="1"/>
  <c r="N396" i="6" s="1"/>
  <c r="C388" i="6" a="1"/>
  <c r="C388" i="6" s="1"/>
  <c r="N388" i="6" s="1" a="1"/>
  <c r="N388" i="6" s="1"/>
  <c r="C380" i="6" a="1"/>
  <c r="C380" i="6" s="1"/>
  <c r="N380" i="6" s="1" a="1"/>
  <c r="N380" i="6" s="1"/>
  <c r="C372" i="6" a="1"/>
  <c r="C372" i="6" s="1"/>
  <c r="N372" i="6" s="1" a="1"/>
  <c r="N372" i="6" s="1"/>
  <c r="C364" i="6" a="1"/>
  <c r="C364" i="6" s="1"/>
  <c r="N364" i="6" s="1" a="1"/>
  <c r="N364" i="6" s="1"/>
  <c r="C356" i="6" a="1"/>
  <c r="C356" i="6" s="1"/>
  <c r="N356" i="6" s="1" a="1"/>
  <c r="N356" i="6" s="1"/>
  <c r="C348" i="6" a="1"/>
  <c r="C348" i="6" s="1"/>
  <c r="N348" i="6" s="1" a="1"/>
  <c r="N348" i="6" s="1"/>
  <c r="C340" i="6" a="1"/>
  <c r="C340" i="6" s="1"/>
  <c r="N340" i="6" s="1" a="1"/>
  <c r="N340" i="6" s="1"/>
  <c r="C332" i="6" a="1"/>
  <c r="C332" i="6" s="1"/>
  <c r="N332" i="6" s="1" a="1"/>
  <c r="N332" i="6" s="1"/>
  <c r="C324" i="6" a="1"/>
  <c r="C324" i="6" s="1"/>
  <c r="N324" i="6" s="1" a="1"/>
  <c r="N324" i="6" s="1"/>
  <c r="C316" i="6" a="1"/>
  <c r="C316" i="6" s="1"/>
  <c r="N316" i="6" s="1" a="1"/>
  <c r="N316" i="6" s="1"/>
  <c r="C308" i="6" a="1"/>
  <c r="C308" i="6" s="1"/>
  <c r="N308" i="6" s="1" a="1"/>
  <c r="N308" i="6" s="1"/>
  <c r="C300" i="6" a="1"/>
  <c r="C300" i="6" s="1"/>
  <c r="N300" i="6" s="1" a="1"/>
  <c r="N300" i="6" s="1"/>
  <c r="C292" i="6" a="1"/>
  <c r="C292" i="6" s="1"/>
  <c r="N292" i="6" s="1" a="1"/>
  <c r="N292" i="6" s="1"/>
  <c r="C284" i="6" a="1"/>
  <c r="C284" i="6" s="1"/>
  <c r="N284" i="6" s="1" a="1"/>
  <c r="N284" i="6" s="1"/>
  <c r="C276" i="6" a="1"/>
  <c r="C276" i="6" s="1"/>
  <c r="N276" i="6" s="1" a="1"/>
  <c r="N276" i="6" s="1"/>
  <c r="C268" i="6" a="1"/>
  <c r="C268" i="6" s="1"/>
  <c r="N268" i="6" s="1" a="1"/>
  <c r="N268" i="6" s="1"/>
  <c r="C260" i="6" a="1"/>
  <c r="C260" i="6" s="1"/>
  <c r="N260" i="6" s="1" a="1"/>
  <c r="N260" i="6" s="1"/>
  <c r="C252" i="6" a="1"/>
  <c r="C252" i="6" s="1"/>
  <c r="N252" i="6" s="1" a="1"/>
  <c r="N252" i="6" s="1"/>
  <c r="C244" i="6" a="1"/>
  <c r="C244" i="6" s="1"/>
  <c r="N244" i="6" s="1" a="1"/>
  <c r="N244" i="6" s="1"/>
  <c r="C236" i="6" a="1"/>
  <c r="C236" i="6" s="1"/>
  <c r="N236" i="6" s="1" a="1"/>
  <c r="N236" i="6" s="1"/>
  <c r="C228" i="6" a="1"/>
  <c r="C228" i="6" s="1"/>
  <c r="N228" i="6" s="1" a="1"/>
  <c r="N228" i="6" s="1"/>
  <c r="C220" i="6" a="1"/>
  <c r="C220" i="6" s="1"/>
  <c r="N220" i="6" s="1" a="1"/>
  <c r="N220" i="6" s="1"/>
  <c r="C212" i="6" a="1"/>
  <c r="C212" i="6" s="1"/>
  <c r="N212" i="6" s="1" a="1"/>
  <c r="N212" i="6" s="1"/>
  <c r="C204" i="6" a="1"/>
  <c r="C204" i="6" s="1"/>
  <c r="N204" i="6" s="1" a="1"/>
  <c r="N204" i="6" s="1"/>
  <c r="C188" i="6" a="1"/>
  <c r="C188" i="6" s="1"/>
  <c r="N188" i="6" s="1" a="1"/>
  <c r="N188" i="6" s="1"/>
  <c r="C180" i="6" a="1"/>
  <c r="C180" i="6" s="1"/>
  <c r="N180" i="6" s="1" a="1"/>
  <c r="N180" i="6" s="1"/>
  <c r="C164" i="6" a="1"/>
  <c r="C164" i="6" s="1"/>
  <c r="N164" i="6" s="1" a="1"/>
  <c r="N164" i="6" s="1"/>
  <c r="C156" i="6" a="1"/>
  <c r="C156" i="6" s="1"/>
  <c r="N156" i="6" s="1" a="1"/>
  <c r="N156" i="6" s="1"/>
  <c r="C148" i="6" a="1"/>
  <c r="C148" i="6" s="1"/>
  <c r="N148" i="6" s="1" a="1"/>
  <c r="N148" i="6" s="1"/>
  <c r="C132" i="6" a="1"/>
  <c r="C132" i="6" s="1"/>
  <c r="N132" i="6" s="1" a="1"/>
  <c r="N132" i="6" s="1"/>
  <c r="C124" i="6" a="1"/>
  <c r="C124" i="6" s="1"/>
  <c r="N124" i="6" s="1" a="1"/>
  <c r="N124" i="6" s="1"/>
  <c r="C116" i="6" a="1"/>
  <c r="C116" i="6" s="1"/>
  <c r="N116" i="6" s="1" a="1"/>
  <c r="N116" i="6" s="1"/>
  <c r="C108" i="6" a="1"/>
  <c r="C108" i="6" s="1"/>
  <c r="N108" i="6" s="1" a="1"/>
  <c r="N108" i="6" s="1"/>
  <c r="C100" i="6" a="1"/>
  <c r="C100" i="6" s="1"/>
  <c r="N100" i="6" s="1" a="1"/>
  <c r="N100" i="6" s="1"/>
  <c r="C92" i="6" a="1"/>
  <c r="C92" i="6" s="1"/>
  <c r="N92" i="6" s="1" a="1"/>
  <c r="N92" i="6" s="1"/>
  <c r="C84" i="6" a="1"/>
  <c r="C84" i="6" s="1"/>
  <c r="N84" i="6" s="1" a="1"/>
  <c r="N84" i="6" s="1"/>
  <c r="C76" i="6" a="1"/>
  <c r="C76" i="6" s="1"/>
  <c r="N76" i="6" s="1" a="1"/>
  <c r="N76" i="6" s="1"/>
  <c r="C68" i="6" a="1"/>
  <c r="C68" i="6" s="1"/>
  <c r="N68" i="6" s="1" a="1"/>
  <c r="N68" i="6" s="1"/>
  <c r="C60" i="6" a="1"/>
  <c r="C60" i="6" s="1"/>
  <c r="N60" i="6" s="1" a="1"/>
  <c r="N60" i="6" s="1"/>
  <c r="C52" i="6" a="1"/>
  <c r="C52" i="6" s="1"/>
  <c r="N52" i="6" s="1" a="1"/>
  <c r="N52" i="6" s="1"/>
  <c r="C499" i="6" a="1"/>
  <c r="C499" i="6" s="1"/>
  <c r="N499" i="6" s="1" a="1"/>
  <c r="N499" i="6" s="1"/>
  <c r="C491" i="6" a="1"/>
  <c r="C491" i="6" s="1"/>
  <c r="N491" i="6" s="1" a="1"/>
  <c r="N491" i="6" s="1"/>
  <c r="C483" i="6" a="1"/>
  <c r="C483" i="6" s="1"/>
  <c r="N483" i="6" s="1" a="1"/>
  <c r="N483" i="6" s="1"/>
  <c r="C475" i="6" a="1"/>
  <c r="C475" i="6" s="1"/>
  <c r="N475" i="6" s="1" a="1"/>
  <c r="N475" i="6" s="1"/>
  <c r="C467" i="6" a="1"/>
  <c r="C467" i="6" s="1"/>
  <c r="N467" i="6" s="1" a="1"/>
  <c r="N467" i="6" s="1"/>
  <c r="C459" i="6" a="1"/>
  <c r="C459" i="6" s="1"/>
  <c r="N459" i="6" s="1" a="1"/>
  <c r="N459" i="6" s="1"/>
  <c r="C451" i="6" a="1"/>
  <c r="C451" i="6" s="1"/>
  <c r="N451" i="6" s="1" a="1"/>
  <c r="N451" i="6" s="1"/>
  <c r="C443" i="6" a="1"/>
  <c r="C443" i="6" s="1"/>
  <c r="N443" i="6" s="1" a="1"/>
  <c r="N443" i="6" s="1"/>
  <c r="C435" i="6" a="1"/>
  <c r="C435" i="6" s="1"/>
  <c r="N435" i="6" s="1" a="1"/>
  <c r="N435" i="6" s="1"/>
  <c r="C427" i="6" a="1"/>
  <c r="C427" i="6" s="1"/>
  <c r="N427" i="6" s="1" a="1"/>
  <c r="N427" i="6" s="1"/>
  <c r="C419" i="6" a="1"/>
  <c r="C419" i="6" s="1"/>
  <c r="N419" i="6" s="1" a="1"/>
  <c r="N419" i="6" s="1"/>
  <c r="C411" i="6" a="1"/>
  <c r="C411" i="6" s="1"/>
  <c r="N411" i="6" s="1" a="1"/>
  <c r="N411" i="6" s="1"/>
  <c r="C403" i="6" a="1"/>
  <c r="C403" i="6" s="1"/>
  <c r="N403" i="6" s="1" a="1"/>
  <c r="N403" i="6" s="1"/>
  <c r="C395" i="6" a="1"/>
  <c r="C395" i="6" s="1"/>
  <c r="N395" i="6" s="1" a="1"/>
  <c r="N395" i="6" s="1"/>
  <c r="C387" i="6" a="1"/>
  <c r="C387" i="6" s="1"/>
  <c r="N387" i="6" s="1" a="1"/>
  <c r="N387" i="6" s="1"/>
  <c r="C379" i="6" a="1"/>
  <c r="C379" i="6" s="1"/>
  <c r="N379" i="6" s="1" a="1"/>
  <c r="N379" i="6" s="1"/>
  <c r="C371" i="6" a="1"/>
  <c r="C371" i="6" s="1"/>
  <c r="N371" i="6" s="1" a="1"/>
  <c r="N371" i="6" s="1"/>
  <c r="C363" i="6" a="1"/>
  <c r="C363" i="6" s="1"/>
  <c r="N363" i="6" s="1" a="1"/>
  <c r="N363" i="6" s="1"/>
  <c r="C355" i="6" a="1"/>
  <c r="C355" i="6" s="1"/>
  <c r="N355" i="6" s="1" a="1"/>
  <c r="N355" i="6" s="1"/>
  <c r="C347" i="6" a="1"/>
  <c r="C347" i="6" s="1"/>
  <c r="N347" i="6" s="1" a="1"/>
  <c r="N347" i="6" s="1"/>
  <c r="C339" i="6" a="1"/>
  <c r="C339" i="6" s="1"/>
  <c r="N339" i="6" s="1" a="1"/>
  <c r="N339" i="6" s="1"/>
  <c r="C331" i="6" a="1"/>
  <c r="C331" i="6" s="1"/>
  <c r="N331" i="6" s="1" a="1"/>
  <c r="N331" i="6" s="1"/>
  <c r="C323" i="6" a="1"/>
  <c r="C323" i="6" s="1"/>
  <c r="N323" i="6" s="1" a="1"/>
  <c r="N323" i="6" s="1"/>
  <c r="C315" i="6" a="1"/>
  <c r="C315" i="6" s="1"/>
  <c r="N315" i="6" s="1" a="1"/>
  <c r="N315" i="6" s="1"/>
  <c r="C307" i="6" a="1"/>
  <c r="C307" i="6" s="1"/>
  <c r="N307" i="6" s="1" a="1"/>
  <c r="N307" i="6" s="1"/>
  <c r="C299" i="6" a="1"/>
  <c r="C299" i="6" s="1"/>
  <c r="N299" i="6" s="1" a="1"/>
  <c r="N299" i="6" s="1"/>
  <c r="C291" i="6" a="1"/>
  <c r="C291" i="6" s="1"/>
  <c r="N291" i="6" s="1" a="1"/>
  <c r="N291" i="6" s="1"/>
  <c r="C283" i="6" a="1"/>
  <c r="C283" i="6" s="1"/>
  <c r="N283" i="6" s="1" a="1"/>
  <c r="N283" i="6" s="1"/>
  <c r="C275" i="6" a="1"/>
  <c r="C275" i="6" s="1"/>
  <c r="N275" i="6" s="1" a="1"/>
  <c r="N275" i="6" s="1"/>
  <c r="C267" i="6" a="1"/>
  <c r="C267" i="6" s="1"/>
  <c r="N267" i="6" s="1" a="1"/>
  <c r="N267" i="6" s="1"/>
  <c r="C259" i="6" a="1"/>
  <c r="C259" i="6" s="1"/>
  <c r="N259" i="6" s="1" a="1"/>
  <c r="N259" i="6" s="1"/>
  <c r="C251" i="6" a="1"/>
  <c r="C251" i="6" s="1"/>
  <c r="N251" i="6" s="1" a="1"/>
  <c r="N251" i="6" s="1"/>
  <c r="C243" i="6" a="1"/>
  <c r="C243" i="6" s="1"/>
  <c r="N243" i="6" s="1" a="1"/>
  <c r="N243" i="6" s="1"/>
  <c r="C235" i="6" a="1"/>
  <c r="C235" i="6" s="1"/>
  <c r="N235" i="6" s="1" a="1"/>
  <c r="N235" i="6" s="1"/>
  <c r="C227" i="6" a="1"/>
  <c r="C227" i="6" s="1"/>
  <c r="N227" i="6" s="1" a="1"/>
  <c r="N227" i="6" s="1"/>
  <c r="C219" i="6" a="1"/>
  <c r="C219" i="6" s="1"/>
  <c r="N219" i="6" s="1" a="1"/>
  <c r="N219" i="6" s="1"/>
  <c r="C211" i="6" a="1"/>
  <c r="C211" i="6" s="1"/>
  <c r="N211" i="6" s="1" a="1"/>
  <c r="N211" i="6" s="1"/>
  <c r="C203" i="6" a="1"/>
  <c r="C203" i="6" s="1"/>
  <c r="N203" i="6" s="1" a="1"/>
  <c r="N203" i="6" s="1"/>
  <c r="C195" i="6" a="1"/>
  <c r="C195" i="6" s="1"/>
  <c r="N195" i="6" s="1" a="1"/>
  <c r="N195" i="6" s="1"/>
  <c r="C187" i="6" a="1"/>
  <c r="C187" i="6" s="1"/>
  <c r="N187" i="6" s="1" a="1"/>
  <c r="N187" i="6" s="1"/>
  <c r="C179" i="6" a="1"/>
  <c r="C179" i="6" s="1"/>
  <c r="N179" i="6" s="1" a="1"/>
  <c r="N179" i="6" s="1"/>
  <c r="C171" i="6" a="1"/>
  <c r="C171" i="6" s="1"/>
  <c r="N171" i="6" s="1" a="1"/>
  <c r="N171" i="6" s="1"/>
  <c r="C163" i="6" a="1"/>
  <c r="C163" i="6" s="1"/>
  <c r="N163" i="6" s="1" a="1"/>
  <c r="N163" i="6" s="1"/>
  <c r="C155" i="6" a="1"/>
  <c r="C155" i="6" s="1"/>
  <c r="N155" i="6" s="1" a="1"/>
  <c r="N155" i="6" s="1"/>
  <c r="C139" i="6" a="1"/>
  <c r="C139" i="6" s="1"/>
  <c r="N139" i="6" s="1" a="1"/>
  <c r="N139" i="6" s="1"/>
  <c r="C131" i="6" a="1"/>
  <c r="C131" i="6" s="1"/>
  <c r="N131" i="6" s="1" a="1"/>
  <c r="N131" i="6" s="1"/>
  <c r="C115" i="6" a="1"/>
  <c r="C115" i="6" s="1"/>
  <c r="N115" i="6" s="1" a="1"/>
  <c r="N115" i="6" s="1"/>
  <c r="C107" i="6" a="1"/>
  <c r="C107" i="6" s="1"/>
  <c r="N107" i="6" s="1" a="1"/>
  <c r="N107" i="6" s="1"/>
  <c r="C99" i="6" a="1"/>
  <c r="C99" i="6" s="1"/>
  <c r="N99" i="6" s="1" a="1"/>
  <c r="N99" i="6" s="1"/>
  <c r="C91" i="6" a="1"/>
  <c r="C91" i="6" s="1"/>
  <c r="N91" i="6" s="1" a="1"/>
  <c r="N91" i="6" s="1"/>
  <c r="C83" i="6" a="1"/>
  <c r="C83" i="6" s="1"/>
  <c r="N83" i="6" s="1" a="1"/>
  <c r="N83" i="6" s="1"/>
  <c r="C75" i="6" a="1"/>
  <c r="C75" i="6" s="1"/>
  <c r="N75" i="6" s="1" a="1"/>
  <c r="N75" i="6" s="1"/>
  <c r="C59" i="6" a="1"/>
  <c r="C59" i="6" s="1"/>
  <c r="N59" i="6" s="1" a="1"/>
  <c r="N59" i="6" s="1"/>
  <c r="C426" i="6" a="1"/>
  <c r="C426" i="6" s="1"/>
  <c r="N426" i="6" s="1" a="1"/>
  <c r="N426" i="6" s="1"/>
  <c r="C418" i="6" a="1"/>
  <c r="C418" i="6" s="1"/>
  <c r="N418" i="6" s="1" a="1"/>
  <c r="N418" i="6" s="1"/>
  <c r="C410" i="6" a="1"/>
  <c r="C410" i="6" s="1"/>
  <c r="N410" i="6" s="1" a="1"/>
  <c r="N410" i="6" s="1"/>
  <c r="C402" i="6" a="1"/>
  <c r="C402" i="6" s="1"/>
  <c r="N402" i="6" s="1" a="1"/>
  <c r="N402" i="6" s="1"/>
  <c r="C394" i="6" a="1"/>
  <c r="C394" i="6" s="1"/>
  <c r="N394" i="6" s="1" a="1"/>
  <c r="N394" i="6" s="1"/>
  <c r="C386" i="6" a="1"/>
  <c r="C386" i="6" s="1"/>
  <c r="N386" i="6" s="1" a="1"/>
  <c r="N386" i="6" s="1"/>
  <c r="C378" i="6" a="1"/>
  <c r="C378" i="6" s="1"/>
  <c r="N378" i="6" s="1" a="1"/>
  <c r="N378" i="6" s="1"/>
  <c r="C370" i="6" a="1"/>
  <c r="C370" i="6" s="1"/>
  <c r="N370" i="6" s="1" a="1"/>
  <c r="N370" i="6" s="1"/>
  <c r="C362" i="6" a="1"/>
  <c r="C362" i="6" s="1"/>
  <c r="N362" i="6" s="1" a="1"/>
  <c r="N362" i="6" s="1"/>
  <c r="C354" i="6" a="1"/>
  <c r="C354" i="6" s="1"/>
  <c r="N354" i="6" s="1" a="1"/>
  <c r="N354" i="6" s="1"/>
  <c r="C346" i="6" a="1"/>
  <c r="C346" i="6" s="1"/>
  <c r="N346" i="6" s="1" a="1"/>
  <c r="N346" i="6" s="1"/>
  <c r="C338" i="6" a="1"/>
  <c r="C338" i="6" s="1"/>
  <c r="N338" i="6" s="1" a="1"/>
  <c r="N338" i="6" s="1"/>
  <c r="C330" i="6" a="1"/>
  <c r="C330" i="6" s="1"/>
  <c r="N330" i="6" s="1" a="1"/>
  <c r="N330" i="6" s="1"/>
  <c r="C322" i="6" a="1"/>
  <c r="C322" i="6" s="1"/>
  <c r="N322" i="6" s="1" a="1"/>
  <c r="N322" i="6" s="1"/>
  <c r="C314" i="6" a="1"/>
  <c r="C314" i="6" s="1"/>
  <c r="N314" i="6" s="1" a="1"/>
  <c r="N314" i="6" s="1"/>
  <c r="C306" i="6" a="1"/>
  <c r="C306" i="6" s="1"/>
  <c r="N306" i="6" s="1" a="1"/>
  <c r="N306" i="6" s="1"/>
  <c r="C298" i="6" a="1"/>
  <c r="C298" i="6" s="1"/>
  <c r="N298" i="6" s="1" a="1"/>
  <c r="N298" i="6" s="1"/>
  <c r="C290" i="6" a="1"/>
  <c r="C290" i="6" s="1"/>
  <c r="N290" i="6" s="1" a="1"/>
  <c r="N290" i="6" s="1"/>
  <c r="C282" i="6" a="1"/>
  <c r="C282" i="6" s="1"/>
  <c r="N282" i="6" s="1" a="1"/>
  <c r="N282" i="6" s="1"/>
  <c r="C274" i="6" a="1"/>
  <c r="C274" i="6" s="1"/>
  <c r="N274" i="6" s="1" a="1"/>
  <c r="N274" i="6" s="1"/>
  <c r="C266" i="6" a="1"/>
  <c r="C266" i="6" s="1"/>
  <c r="N266" i="6" s="1" a="1"/>
  <c r="N266" i="6" s="1"/>
  <c r="C258" i="6" a="1"/>
  <c r="C258" i="6" s="1"/>
  <c r="N258" i="6" s="1" a="1"/>
  <c r="N258" i="6" s="1"/>
  <c r="C250" i="6" a="1"/>
  <c r="C250" i="6" s="1"/>
  <c r="N250" i="6" s="1" a="1"/>
  <c r="N250" i="6" s="1"/>
  <c r="C242" i="6" a="1"/>
  <c r="C242" i="6" s="1"/>
  <c r="N242" i="6" s="1" a="1"/>
  <c r="N242" i="6" s="1"/>
  <c r="C234" i="6" a="1"/>
  <c r="C234" i="6" s="1"/>
  <c r="N234" i="6" s="1" a="1"/>
  <c r="N234" i="6" s="1"/>
  <c r="C226" i="6" a="1"/>
  <c r="C226" i="6" s="1"/>
  <c r="N226" i="6" s="1" a="1"/>
  <c r="N226" i="6" s="1"/>
  <c r="C218" i="6" a="1"/>
  <c r="C218" i="6" s="1"/>
  <c r="N218" i="6" s="1" a="1"/>
  <c r="N218" i="6" s="1"/>
  <c r="C210" i="6" a="1"/>
  <c r="C210" i="6" s="1"/>
  <c r="N210" i="6" s="1" a="1"/>
  <c r="N210" i="6" s="1"/>
  <c r="C194" i="6" a="1"/>
  <c r="C194" i="6" s="1"/>
  <c r="N194" i="6" s="1" a="1"/>
  <c r="N194" i="6" s="1"/>
  <c r="C186" i="6" a="1"/>
  <c r="C186" i="6" s="1"/>
  <c r="N186" i="6" s="1" a="1"/>
  <c r="N186" i="6" s="1"/>
  <c r="C178" i="6" a="1"/>
  <c r="C178" i="6" s="1"/>
  <c r="N178" i="6" s="1" a="1"/>
  <c r="N178" i="6" s="1"/>
  <c r="C170" i="6" a="1"/>
  <c r="C170" i="6" s="1"/>
  <c r="N170" i="6" s="1" a="1"/>
  <c r="N170" i="6" s="1"/>
  <c r="C162" i="6" a="1"/>
  <c r="C162" i="6" s="1"/>
  <c r="N162" i="6" s="1" a="1"/>
  <c r="N162" i="6" s="1"/>
  <c r="C154" i="6" a="1"/>
  <c r="C154" i="6" s="1"/>
  <c r="N154" i="6" s="1" a="1"/>
  <c r="N154" i="6" s="1"/>
  <c r="C146" i="6" a="1"/>
  <c r="C146" i="6" s="1"/>
  <c r="N146" i="6" s="1" a="1"/>
  <c r="N146" i="6" s="1"/>
  <c r="C138" i="6" a="1"/>
  <c r="C138" i="6" s="1"/>
  <c r="N138" i="6" s="1" a="1"/>
  <c r="N138" i="6" s="1"/>
  <c r="C122" i="6" a="1"/>
  <c r="C122" i="6" s="1"/>
  <c r="N122" i="6" s="1" a="1"/>
  <c r="N122" i="6" s="1"/>
  <c r="C114" i="6" a="1"/>
  <c r="C114" i="6" s="1"/>
  <c r="N114" i="6" s="1" a="1"/>
  <c r="N114" i="6" s="1"/>
  <c r="C106" i="6" a="1"/>
  <c r="C106" i="6" s="1"/>
  <c r="N106" i="6" s="1" a="1"/>
  <c r="N106" i="6" s="1"/>
  <c r="C98" i="6" a="1"/>
  <c r="C98" i="6" s="1"/>
  <c r="N98" i="6" s="1" a="1"/>
  <c r="N98" i="6" s="1"/>
  <c r="C90" i="6" a="1"/>
  <c r="C90" i="6" s="1"/>
  <c r="N90" i="6" s="1" a="1"/>
  <c r="N90" i="6" s="1"/>
  <c r="C82" i="6" a="1"/>
  <c r="C82" i="6" s="1"/>
  <c r="N82" i="6" s="1" a="1"/>
  <c r="N82" i="6" s="1"/>
  <c r="C74" i="6" a="1"/>
  <c r="C74" i="6" s="1"/>
  <c r="N74" i="6" s="1" a="1"/>
  <c r="N74" i="6" s="1"/>
  <c r="C66" i="6" a="1"/>
  <c r="C66" i="6" s="1"/>
  <c r="N66" i="6" s="1" a="1"/>
  <c r="N66" i="6" s="1"/>
  <c r="C58" i="6" a="1"/>
  <c r="C58" i="6" s="1"/>
  <c r="N58" i="6" s="1" a="1"/>
  <c r="N58" i="6" s="1"/>
  <c r="C67" i="6" a="1"/>
  <c r="C67" i="6" s="1"/>
  <c r="N67" i="6" s="1" a="1"/>
  <c r="N67" i="6" s="1"/>
  <c r="C105" i="6" a="1"/>
  <c r="C105" i="6" s="1"/>
  <c r="N105" i="6" s="1" a="1"/>
  <c r="N105" i="6" s="1"/>
  <c r="C89" i="6" a="1"/>
  <c r="C89" i="6" s="1"/>
  <c r="N89" i="6" s="1" a="1"/>
  <c r="N89" i="6" s="1"/>
  <c r="C73" i="6" a="1"/>
  <c r="C73" i="6" s="1"/>
  <c r="N73" i="6" s="1" a="1"/>
  <c r="N73" i="6" s="1"/>
  <c r="C65" i="6" a="1"/>
  <c r="C65" i="6" s="1"/>
  <c r="N65" i="6" s="1" a="1"/>
  <c r="N65" i="6" s="1"/>
  <c r="C95" i="6" a="1"/>
  <c r="C95" i="6" s="1"/>
  <c r="N95" i="6" s="1" a="1"/>
  <c r="N95" i="6" s="1"/>
  <c r="C79" i="6" a="1"/>
  <c r="C79" i="6" s="1"/>
  <c r="N79" i="6" s="1" a="1"/>
  <c r="N79" i="6" s="1"/>
  <c r="C71" i="6" a="1"/>
  <c r="C71" i="6" s="1"/>
  <c r="N71" i="6" s="1" a="1"/>
  <c r="N71" i="6" s="1"/>
  <c r="C55" i="6" a="1"/>
  <c r="C55" i="6" s="1"/>
  <c r="N55" i="6" s="1" a="1"/>
  <c r="N55" i="6" s="1"/>
  <c r="D92" i="3" a="1"/>
  <c r="D92" i="3" s="1"/>
  <c r="E62" i="3" a="1"/>
  <c r="E62" i="3" s="1"/>
  <c r="E96" i="3" a="1"/>
  <c r="E96" i="3" s="1"/>
  <c r="E89" i="3" a="1"/>
  <c r="E89" i="3" s="1"/>
  <c r="E82" i="3" a="1"/>
  <c r="E82" i="3" s="1"/>
  <c r="E76" i="3" a="1"/>
  <c r="E76" i="3" s="1"/>
  <c r="E69" i="3" a="1"/>
  <c r="E69" i="3" s="1"/>
  <c r="E63" i="3" a="1"/>
  <c r="E63" i="3" s="1"/>
  <c r="E56" i="3" a="1"/>
  <c r="E56" i="3" s="1"/>
  <c r="E43" i="3" a="1"/>
  <c r="E43" i="3" s="1"/>
  <c r="E36" i="3" a="1"/>
  <c r="E36" i="3" s="1"/>
  <c r="D100" i="3" a="1"/>
  <c r="D100" i="3" s="1"/>
  <c r="D93" i="3" a="1"/>
  <c r="D93" i="3" s="1"/>
  <c r="D87" i="3" a="1"/>
  <c r="D87" i="3" s="1"/>
  <c r="D80" i="3" a="1"/>
  <c r="D80" i="3" s="1"/>
  <c r="D67" i="3" a="1"/>
  <c r="D67" i="3" s="1"/>
  <c r="D60" i="3" a="1"/>
  <c r="D60" i="3" s="1"/>
  <c r="D54" i="3" a="1"/>
  <c r="D54" i="3" s="1"/>
  <c r="D41" i="3" a="1"/>
  <c r="D41" i="3" s="1"/>
  <c r="D34" i="3" a="1"/>
  <c r="D34" i="3" s="1"/>
  <c r="E31" i="3" a="1"/>
  <c r="E31" i="3" s="1"/>
  <c r="E88" i="3" a="1"/>
  <c r="E88" i="3" s="1"/>
  <c r="E55" i="3" a="1"/>
  <c r="E55" i="3" s="1"/>
  <c r="D86" i="3" a="1"/>
  <c r="D86" i="3" s="1"/>
  <c r="D66" i="3" a="1"/>
  <c r="D66" i="3" s="1"/>
  <c r="D33" i="3" a="1"/>
  <c r="D33" i="3" s="1"/>
  <c r="E30" i="3" a="1"/>
  <c r="E30" i="3" s="1"/>
  <c r="E100" i="3" a="1"/>
  <c r="E100" i="3" s="1"/>
  <c r="E94" i="3" a="1"/>
  <c r="E94" i="3" s="1"/>
  <c r="E87" i="3" a="1"/>
  <c r="E87" i="3" s="1"/>
  <c r="E81" i="3" a="1"/>
  <c r="E81" i="3" s="1"/>
  <c r="E74" i="3" a="1"/>
  <c r="E74" i="3" s="1"/>
  <c r="E61" i="3" a="1"/>
  <c r="E61" i="3" s="1"/>
  <c r="E54" i="3" a="1"/>
  <c r="E54" i="3" s="1"/>
  <c r="E48" i="3" a="1"/>
  <c r="E48" i="3" s="1"/>
  <c r="E35" i="3" a="1"/>
  <c r="E35" i="3" s="1"/>
  <c r="D98" i="3" a="1"/>
  <c r="D98" i="3" s="1"/>
  <c r="D91" i="3" a="1"/>
  <c r="D91" i="3" s="1"/>
  <c r="D79" i="3" a="1"/>
  <c r="D79" i="3" s="1"/>
  <c r="D72" i="3" a="1"/>
  <c r="D72" i="3" s="1"/>
  <c r="D65" i="3" a="1"/>
  <c r="D65" i="3" s="1"/>
  <c r="D58" i="3" a="1"/>
  <c r="D58" i="3" s="1"/>
  <c r="D53" i="3" a="1"/>
  <c r="D53" i="3" s="1"/>
  <c r="D46" i="3" a="1"/>
  <c r="D46" i="3" s="1"/>
  <c r="D32" i="3" a="1"/>
  <c r="D32" i="3" s="1"/>
  <c r="E75" i="3" a="1"/>
  <c r="E75" i="3" s="1"/>
  <c r="E49" i="3" a="1"/>
  <c r="E49" i="3" s="1"/>
  <c r="D47" i="3" a="1"/>
  <c r="D47" i="3" s="1"/>
  <c r="D31" i="3" a="1"/>
  <c r="D31" i="3" s="1"/>
  <c r="E93" i="3" a="1"/>
  <c r="E93" i="3" s="1"/>
  <c r="E86" i="3" a="1"/>
  <c r="E86" i="3" s="1"/>
  <c r="E80" i="3" a="1"/>
  <c r="E80" i="3" s="1"/>
  <c r="E67" i="3" a="1"/>
  <c r="E67" i="3" s="1"/>
  <c r="E60" i="3" a="1"/>
  <c r="E60" i="3" s="1"/>
  <c r="E53" i="3" a="1"/>
  <c r="E53" i="3" s="1"/>
  <c r="E41" i="3" a="1"/>
  <c r="E41" i="3" s="1"/>
  <c r="E34" i="3" a="1"/>
  <c r="E34" i="3" s="1"/>
  <c r="D97" i="3" a="1"/>
  <c r="D97" i="3" s="1"/>
  <c r="D90" i="3" a="1"/>
  <c r="D90" i="3" s="1"/>
  <c r="D85" i="3" a="1"/>
  <c r="D85" i="3" s="1"/>
  <c r="D78" i="3" a="1"/>
  <c r="D78" i="3" s="1"/>
  <c r="D64" i="3" a="1"/>
  <c r="D64" i="3" s="1"/>
  <c r="D52" i="3" a="1"/>
  <c r="D52" i="3" s="1"/>
  <c r="D45" i="3" a="1"/>
  <c r="D45" i="3" s="1"/>
  <c r="D39" i="3" a="1"/>
  <c r="D39" i="3" s="1"/>
  <c r="E95" i="3" a="1"/>
  <c r="E95" i="3" s="1"/>
  <c r="E68" i="3" a="1"/>
  <c r="E68" i="3" s="1"/>
  <c r="D99" i="3" a="1"/>
  <c r="D99" i="3" s="1"/>
  <c r="D73" i="3" a="1"/>
  <c r="D73" i="3" s="1"/>
  <c r="D40" i="3" a="1"/>
  <c r="D40" i="3" s="1"/>
  <c r="D30" i="3" a="1"/>
  <c r="D30" i="3" s="1"/>
  <c r="E99" i="3" a="1"/>
  <c r="E99" i="3" s="1"/>
  <c r="E92" i="3" a="1"/>
  <c r="E92" i="3" s="1"/>
  <c r="E85" i="3" a="1"/>
  <c r="E85" i="3" s="1"/>
  <c r="E73" i="3" a="1"/>
  <c r="E73" i="3" s="1"/>
  <c r="E66" i="3" a="1"/>
  <c r="E66" i="3" s="1"/>
  <c r="E59" i="3" a="1"/>
  <c r="E59" i="3" s="1"/>
  <c r="E52" i="3" a="1"/>
  <c r="E52" i="3" s="1"/>
  <c r="E47" i="3" a="1"/>
  <c r="E47" i="3" s="1"/>
  <c r="E40" i="3" a="1"/>
  <c r="E40" i="3" s="1"/>
  <c r="D96" i="3" a="1"/>
  <c r="D96" i="3" s="1"/>
  <c r="D84" i="3" a="1"/>
  <c r="D84" i="3" s="1"/>
  <c r="D77" i="3" a="1"/>
  <c r="D77" i="3" s="1"/>
  <c r="D71" i="3" a="1"/>
  <c r="D71" i="3" s="1"/>
  <c r="D57" i="3" a="1"/>
  <c r="D57" i="3" s="1"/>
  <c r="D51" i="3" a="1"/>
  <c r="D51" i="3" s="1"/>
  <c r="D44" i="3" a="1"/>
  <c r="D44" i="3" s="1"/>
  <c r="D38" i="3" a="1"/>
  <c r="D38" i="3" s="1"/>
  <c r="D59" i="3" a="1"/>
  <c r="D59" i="3" s="1"/>
  <c r="E98" i="3" a="1"/>
  <c r="E98" i="3" s="1"/>
  <c r="E91" i="3" a="1"/>
  <c r="E91" i="3" s="1"/>
  <c r="E84" i="3" a="1"/>
  <c r="E84" i="3" s="1"/>
  <c r="E79" i="3" a="1"/>
  <c r="E79" i="3" s="1"/>
  <c r="E72" i="3" a="1"/>
  <c r="E72" i="3" s="1"/>
  <c r="E58" i="3" a="1"/>
  <c r="E58" i="3" s="1"/>
  <c r="E46" i="3" a="1"/>
  <c r="E46" i="3" s="1"/>
  <c r="E39" i="3" a="1"/>
  <c r="E39" i="3" s="1"/>
  <c r="E33" i="3" a="1"/>
  <c r="E33" i="3" s="1"/>
  <c r="D89" i="3" a="1"/>
  <c r="D89" i="3" s="1"/>
  <c r="D83" i="3" a="1"/>
  <c r="D83" i="3" s="1"/>
  <c r="D76" i="3" a="1"/>
  <c r="D76" i="3" s="1"/>
  <c r="D70" i="3" a="1"/>
  <c r="D70" i="3" s="1"/>
  <c r="D63" i="3" a="1"/>
  <c r="D63" i="3" s="1"/>
  <c r="D56" i="3" a="1"/>
  <c r="D56" i="3" s="1"/>
  <c r="D50" i="3" a="1"/>
  <c r="D50" i="3" s="1"/>
  <c r="D43" i="3" a="1"/>
  <c r="D43" i="3" s="1"/>
  <c r="D37" i="3" a="1"/>
  <c r="D37" i="3" s="1"/>
  <c r="E101" i="3" a="1"/>
  <c r="E101" i="3" s="1"/>
  <c r="E42" i="3" a="1"/>
  <c r="E42" i="3" s="1"/>
  <c r="E17" i="3" a="1"/>
  <c r="E17" i="3" s="1"/>
  <c r="E90" i="3" a="1"/>
  <c r="E90" i="3" s="1"/>
  <c r="E78" i="3" a="1"/>
  <c r="E78" i="3" s="1"/>
  <c r="E71" i="3" a="1"/>
  <c r="E71" i="3" s="1"/>
  <c r="E65" i="3" a="1"/>
  <c r="E65" i="3" s="1"/>
  <c r="E51" i="3" a="1"/>
  <c r="E51" i="3" s="1"/>
  <c r="E45" i="3" a="1"/>
  <c r="E45" i="3" s="1"/>
  <c r="E38" i="3" a="1"/>
  <c r="E38" i="3" s="1"/>
  <c r="E32" i="3" a="1"/>
  <c r="E32" i="3" s="1"/>
  <c r="D95" i="3" a="1"/>
  <c r="D95" i="3" s="1"/>
  <c r="D88" i="3" a="1"/>
  <c r="D88" i="3" s="1"/>
  <c r="D82" i="3" a="1"/>
  <c r="D82" i="3" s="1"/>
  <c r="D75" i="3" a="1"/>
  <c r="D75" i="3" s="1"/>
  <c r="D69" i="3" a="1"/>
  <c r="D69" i="3" s="1"/>
  <c r="D62" i="3" a="1"/>
  <c r="D62" i="3" s="1"/>
  <c r="D49" i="3" a="1"/>
  <c r="D49" i="3" s="1"/>
  <c r="D42" i="3" a="1"/>
  <c r="D42" i="3" s="1"/>
  <c r="D36" i="3" a="1"/>
  <c r="D36" i="3" s="1"/>
  <c r="E97" i="3" a="1"/>
  <c r="E97" i="3" s="1"/>
  <c r="E83" i="3" a="1"/>
  <c r="E83" i="3" s="1"/>
  <c r="E77" i="3" a="1"/>
  <c r="E77" i="3" s="1"/>
  <c r="E70" i="3" a="1"/>
  <c r="E70" i="3" s="1"/>
  <c r="E64" i="3" a="1"/>
  <c r="E64" i="3" s="1"/>
  <c r="E57" i="3" a="1"/>
  <c r="E57" i="3" s="1"/>
  <c r="E50" i="3" a="1"/>
  <c r="E50" i="3" s="1"/>
  <c r="E44" i="3" a="1"/>
  <c r="E44" i="3" s="1"/>
  <c r="E37" i="3" a="1"/>
  <c r="E37" i="3" s="1"/>
  <c r="D101" i="3" a="1"/>
  <c r="D101" i="3" s="1"/>
  <c r="D94" i="3" a="1"/>
  <c r="D94" i="3" s="1"/>
  <c r="D81" i="3" a="1"/>
  <c r="D81" i="3" s="1"/>
  <c r="D74" i="3" a="1"/>
  <c r="D74" i="3" s="1"/>
  <c r="D68" i="3" a="1"/>
  <c r="D68" i="3" s="1"/>
  <c r="D61" i="3" a="1"/>
  <c r="D61" i="3" s="1"/>
  <c r="D55" i="3" a="1"/>
  <c r="D55" i="3" s="1"/>
  <c r="D48" i="3" a="1"/>
  <c r="D48" i="3" s="1"/>
  <c r="B34" i="4" a="1"/>
  <c r="B34" i="4" s="1"/>
  <c r="B42" i="4" a="1"/>
  <c r="B42" i="4" s="1"/>
  <c r="B50" i="4" a="1"/>
  <c r="B50" i="4" s="1"/>
  <c r="B59" i="4" a="1"/>
  <c r="B59" i="4" s="1"/>
  <c r="B76" i="4" a="1"/>
  <c r="B76" i="4" s="1"/>
  <c r="B98" i="4" a="1"/>
  <c r="B98" i="4" s="1"/>
  <c r="B37" i="4" a="1"/>
  <c r="B37" i="4" s="1"/>
  <c r="B44" i="4" a="1"/>
  <c r="B44" i="4" s="1"/>
  <c r="B53" i="4" a="1"/>
  <c r="B53" i="4" s="1"/>
  <c r="B71" i="4" a="1"/>
  <c r="B71" i="4" s="1"/>
  <c r="B80" i="4" a="1"/>
  <c r="B80" i="4" s="1"/>
  <c r="B90" i="4" a="1"/>
  <c r="B90" i="4" s="1"/>
  <c r="B101" i="4" a="1"/>
  <c r="B101" i="4" s="1"/>
  <c r="B38" i="4" a="1"/>
  <c r="B38" i="4" s="1"/>
  <c r="B55" i="4" a="1"/>
  <c r="B55" i="4" s="1"/>
  <c r="B64" i="4" a="1"/>
  <c r="B64" i="4" s="1"/>
  <c r="B72" i="4" a="1"/>
  <c r="B72" i="4" s="1"/>
  <c r="B85" i="4" a="1"/>
  <c r="B85" i="4" s="1"/>
  <c r="B92" i="4" a="1"/>
  <c r="B92" i="4" s="1"/>
  <c r="B39" i="4" a="1"/>
  <c r="B39" i="4" s="1"/>
  <c r="B51" i="4" a="1"/>
  <c r="B51" i="4" s="1"/>
  <c r="E51" i="4" s="1" a="1"/>
  <c r="E51" i="4" s="1"/>
  <c r="B54" i="4" a="1"/>
  <c r="B54" i="4" s="1"/>
  <c r="B69" i="4" a="1"/>
  <c r="B69" i="4" s="1"/>
  <c r="B99" i="4" a="1"/>
  <c r="B99" i="4" s="1"/>
  <c r="E99" i="4" s="1" a="1"/>
  <c r="E99" i="4" s="1"/>
  <c r="B40" i="4" a="1"/>
  <c r="B40" i="4" s="1"/>
  <c r="B56" i="4" a="1"/>
  <c r="B56" i="4" s="1"/>
  <c r="B70" i="4" a="1"/>
  <c r="B70" i="4" s="1"/>
  <c r="B86" i="4" a="1"/>
  <c r="B86" i="4" s="1"/>
  <c r="B43" i="4" a="1"/>
  <c r="B43" i="4" s="1"/>
  <c r="B57" i="4" a="1"/>
  <c r="B57" i="4" s="1"/>
  <c r="B87" i="4" a="1"/>
  <c r="B87" i="4" s="1"/>
  <c r="B32" i="4" a="1"/>
  <c r="B32" i="4" s="1"/>
  <c r="B45" i="4" a="1"/>
  <c r="B45" i="4" s="1"/>
  <c r="B58" i="4" a="1"/>
  <c r="B58" i="4" s="1"/>
  <c r="B73" i="4" a="1"/>
  <c r="B73" i="4" s="1"/>
  <c r="B88" i="4" a="1"/>
  <c r="B88" i="4" s="1"/>
  <c r="B49" i="4" a="1"/>
  <c r="B49" i="4" s="1"/>
  <c r="B66" i="4" a="1"/>
  <c r="B66" i="4" s="1"/>
  <c r="B78" i="4" a="1"/>
  <c r="B78" i="4" s="1"/>
  <c r="B94" i="4" a="1"/>
  <c r="B94" i="4" s="1"/>
  <c r="B67" i="4" a="1"/>
  <c r="B67" i="4" s="1"/>
  <c r="D67" i="4" s="1" a="1"/>
  <c r="D67" i="4" s="1"/>
  <c r="B33" i="4" a="1"/>
  <c r="B33" i="4" s="1"/>
  <c r="B75" i="4" a="1"/>
  <c r="B75" i="4" s="1"/>
  <c r="B35" i="4" a="1"/>
  <c r="B35" i="4" s="1"/>
  <c r="B82" i="4" a="1"/>
  <c r="B82" i="4" s="1"/>
  <c r="B46" i="4" a="1"/>
  <c r="B46" i="4" s="1"/>
  <c r="B91" i="4" a="1"/>
  <c r="B91" i="4" s="1"/>
  <c r="B62" i="4" a="1"/>
  <c r="B62" i="4" s="1"/>
  <c r="B60" i="4" a="1"/>
  <c r="B60" i="4" s="1"/>
  <c r="B74" i="4" a="1"/>
  <c r="B74" i="4" s="1"/>
  <c r="B96" i="4" a="1"/>
  <c r="B96" i="4" s="1"/>
  <c r="B48" i="4" a="1"/>
  <c r="B48" i="4" s="1"/>
  <c r="B97" i="4" a="1"/>
  <c r="B97" i="4" s="1"/>
  <c r="B68" i="4" a="1"/>
  <c r="B68" i="4" s="1"/>
  <c r="B61" i="4" a="1"/>
  <c r="B61" i="4" s="1"/>
  <c r="B89" i="4" a="1"/>
  <c r="B89" i="4" s="1"/>
  <c r="E89" i="4" s="1" a="1"/>
  <c r="E89" i="4" s="1"/>
  <c r="B84" i="4" a="1"/>
  <c r="B84" i="4" s="1"/>
  <c r="C84" i="4" s="1" a="1"/>
  <c r="C84" i="4" s="1"/>
  <c r="B77" i="4" a="1"/>
  <c r="B77" i="4" s="1"/>
  <c r="E77" i="4" s="1" a="1"/>
  <c r="E77" i="4" s="1"/>
  <c r="B95" i="4" a="1"/>
  <c r="B95" i="4" s="1"/>
  <c r="H95" i="4" s="1" a="1"/>
  <c r="H95" i="4" s="1"/>
  <c r="B83" i="4" a="1"/>
  <c r="B83" i="4" s="1"/>
  <c r="H83" i="4" s="1" a="1"/>
  <c r="H83" i="4" s="1"/>
  <c r="B65" i="4" a="1"/>
  <c r="B65" i="4" s="1"/>
  <c r="D65" i="4" s="1" a="1"/>
  <c r="D65" i="4" s="1"/>
  <c r="B47" i="4" a="1"/>
  <c r="B47" i="4" s="1"/>
  <c r="B41" i="4" a="1"/>
  <c r="B41" i="4" s="1"/>
  <c r="B36" i="4" a="1"/>
  <c r="B36" i="4" s="1"/>
  <c r="D36" i="4" s="1" a="1"/>
  <c r="D36" i="4" s="1"/>
  <c r="B100" i="4" a="1"/>
  <c r="B100" i="4" s="1"/>
  <c r="B93" i="4" a="1"/>
  <c r="B93" i="4" s="1"/>
  <c r="B63" i="4" a="1"/>
  <c r="B63" i="4" s="1"/>
  <c r="B52" i="4" a="1"/>
  <c r="B52" i="4" s="1"/>
  <c r="B81" i="4" a="1"/>
  <c r="B81" i="4" s="1"/>
  <c r="B79" i="4" a="1"/>
  <c r="B79" i="4" s="1"/>
  <c r="F67" i="4" a="1"/>
  <c r="F67" i="4" s="1"/>
  <c r="N67" i="4" s="1" a="1"/>
  <c r="N67" i="4" s="1"/>
  <c r="I67" i="4" a="1"/>
  <c r="I67" i="4" s="1"/>
  <c r="C67" i="4" a="1"/>
  <c r="C67" i="4" s="1"/>
  <c r="C77" i="4" a="1"/>
  <c r="C77" i="4" s="1"/>
  <c r="F77" i="4" a="1"/>
  <c r="F77" i="4" s="1"/>
  <c r="N77" i="4" s="1" a="1"/>
  <c r="N77" i="4" s="1"/>
  <c r="H77" i="4" a="1"/>
  <c r="H77" i="4" s="1"/>
  <c r="I77" i="4" a="1"/>
  <c r="I77" i="4" s="1"/>
  <c r="D83" i="4" a="1"/>
  <c r="D83" i="4" s="1"/>
  <c r="E83" i="4" a="1"/>
  <c r="E83" i="4" s="1"/>
  <c r="F83" i="4" a="1"/>
  <c r="F83" i="4" s="1"/>
  <c r="N83" i="4" s="1" a="1"/>
  <c r="N83" i="4" s="1"/>
  <c r="G83" i="4" a="1"/>
  <c r="G83" i="4" s="1"/>
  <c r="J83" i="4" a="1"/>
  <c r="J83" i="4" s="1"/>
  <c r="R84" i="4" a="1"/>
  <c r="R84" i="4" s="1"/>
  <c r="L93" i="4" a="1"/>
  <c r="L93" i="4" s="1"/>
  <c r="L77" i="4" a="1"/>
  <c r="L77" i="4" s="1"/>
  <c r="K83" i="4" a="1"/>
  <c r="K83" i="4" s="1"/>
  <c r="K67" i="4" a="1"/>
  <c r="K67" i="4" s="1"/>
  <c r="J93" i="4" a="1"/>
  <c r="J93" i="4" s="1"/>
  <c r="G41" i="4" a="1"/>
  <c r="G41" i="4" s="1"/>
  <c r="F95" i="4" a="1"/>
  <c r="F95" i="4" s="1"/>
  <c r="N95" i="4" s="1" a="1"/>
  <c r="N95" i="4" s="1"/>
  <c r="E95" i="4" a="1"/>
  <c r="E95" i="4" s="1"/>
  <c r="C95" i="4" a="1"/>
  <c r="C95" i="4" s="1"/>
  <c r="I95" i="4" a="1"/>
  <c r="I95" i="4" s="1"/>
  <c r="R41" i="4" a="1"/>
  <c r="R41" i="4" s="1"/>
  <c r="K77" i="4" a="1"/>
  <c r="K77" i="4" s="1"/>
  <c r="J77" i="4" a="1"/>
  <c r="J77" i="4" s="1"/>
  <c r="I83" i="4" a="1"/>
  <c r="I83" i="4" s="1"/>
  <c r="G67" i="4" a="1"/>
  <c r="G67" i="4" s="1"/>
  <c r="F93" i="4" a="1"/>
  <c r="F93" i="4" s="1"/>
  <c r="N93" i="4" s="1" a="1"/>
  <c r="N93" i="4" s="1"/>
  <c r="C93" i="4" a="1"/>
  <c r="C93" i="4" s="1"/>
  <c r="G93" i="4" a="1"/>
  <c r="G93" i="4" s="1"/>
  <c r="D93" i="4" a="1"/>
  <c r="D93" i="4" s="1"/>
  <c r="H93" i="4" a="1"/>
  <c r="H93" i="4" s="1"/>
  <c r="R83" i="4" a="1"/>
  <c r="R83" i="4" s="1"/>
  <c r="R67" i="4" a="1"/>
  <c r="R67" i="4" s="1"/>
  <c r="I93" i="4" a="1"/>
  <c r="I93" i="4" s="1"/>
  <c r="G77" i="4" a="1"/>
  <c r="G77" i="4" s="1"/>
  <c r="F84" i="4" a="1"/>
  <c r="F84" i="4" s="1"/>
  <c r="N84" i="4" s="1" a="1"/>
  <c r="N84" i="4" s="1"/>
  <c r="E84" i="4" a="1"/>
  <c r="E84" i="4" s="1"/>
  <c r="H84" i="4" a="1"/>
  <c r="H84" i="4" s="1"/>
  <c r="C41" i="4" a="1"/>
  <c r="C41" i="4" s="1"/>
  <c r="D41" i="4" a="1"/>
  <c r="D41" i="4" s="1"/>
  <c r="F41" i="4" a="1"/>
  <c r="F41" i="4" s="1"/>
  <c r="N41" i="4" s="1" a="1"/>
  <c r="N41" i="4" s="1"/>
  <c r="H41" i="4" a="1"/>
  <c r="H41" i="4" s="1"/>
  <c r="K41" i="4" a="1"/>
  <c r="K41" i="4" s="1"/>
  <c r="I41" i="4" a="1"/>
  <c r="I41" i="4" s="1"/>
  <c r="S41" i="4" a="1"/>
  <c r="S41" i="4" s="1"/>
  <c r="R93" i="4" a="1"/>
  <c r="R93" i="4" s="1"/>
  <c r="R77" i="4" a="1"/>
  <c r="R77" i="4" s="1"/>
  <c r="O41" i="4" a="1"/>
  <c r="O41" i="4" s="1"/>
  <c r="S67" i="4" a="1"/>
  <c r="S67" i="4" s="1"/>
  <c r="O67" i="4" a="1"/>
  <c r="O67" i="4" s="1"/>
  <c r="M95" i="4" a="1"/>
  <c r="M95" i="4" s="1"/>
  <c r="M84" i="4" a="1"/>
  <c r="M84" i="4" s="1"/>
  <c r="H67" i="4" a="1"/>
  <c r="H67" i="4" s="1"/>
  <c r="E93" i="4" a="1"/>
  <c r="E93" i="4" s="1"/>
  <c r="L84" i="4" a="1"/>
  <c r="L84" i="4" s="1"/>
  <c r="J84" i="4" a="1"/>
  <c r="J84" i="4" s="1"/>
  <c r="E45" i="4" a="1"/>
  <c r="E45" i="4" s="1"/>
  <c r="F45" i="4" a="1"/>
  <c r="F45" i="4" s="1"/>
  <c r="N45" i="4" s="1" a="1"/>
  <c r="N45" i="4" s="1"/>
  <c r="C62" i="4" a="1"/>
  <c r="C62" i="4" s="1"/>
  <c r="C78" i="4" a="1"/>
  <c r="C78" i="4" s="1"/>
  <c r="E78" i="4" a="1"/>
  <c r="E78" i="4" s="1"/>
  <c r="E61" i="4" a="1"/>
  <c r="E61" i="4" s="1"/>
  <c r="F61" i="4" a="1"/>
  <c r="F61" i="4" s="1"/>
  <c r="N61" i="4" s="1" a="1"/>
  <c r="N61" i="4" s="1"/>
  <c r="C61" i="4" a="1"/>
  <c r="C61" i="4" s="1"/>
  <c r="G61" i="4" a="1"/>
  <c r="G61" i="4" s="1"/>
  <c r="D61" i="4" a="1"/>
  <c r="D61" i="4" s="1"/>
  <c r="D53" i="4" a="1"/>
  <c r="D53" i="4" s="1"/>
  <c r="C53" i="4" a="1"/>
  <c r="C53" i="4" s="1"/>
  <c r="F53" i="4" a="1"/>
  <c r="F53" i="4" s="1"/>
  <c r="N53" i="4" s="1" a="1"/>
  <c r="N53" i="4" s="1"/>
  <c r="F78" i="4" a="1"/>
  <c r="F78" i="4" s="1"/>
  <c r="N78" i="4" s="1" a="1"/>
  <c r="N78" i="4" s="1"/>
  <c r="D35" i="4" a="1"/>
  <c r="D35" i="4" s="1"/>
  <c r="C35" i="4" a="1"/>
  <c r="C35" i="4" s="1"/>
  <c r="F35" i="4" a="1"/>
  <c r="F35" i="4" s="1"/>
  <c r="N35" i="4" s="1" a="1"/>
  <c r="N35" i="4" s="1"/>
  <c r="C47" i="4" a="1"/>
  <c r="C47" i="4" s="1"/>
  <c r="G47" i="4" a="1"/>
  <c r="G47" i="4" s="1"/>
  <c r="D73" i="4" a="1"/>
  <c r="D73" i="4" s="1"/>
  <c r="D47" i="4" a="1"/>
  <c r="D47" i="4" s="1"/>
  <c r="C51" i="6" a="1"/>
  <c r="C51" i="6" s="1"/>
  <c r="C43" i="6" a="1"/>
  <c r="C43" i="6" s="1"/>
  <c r="C5" i="6" a="1"/>
  <c r="C5" i="6" s="1"/>
  <c r="C50" i="6" a="1"/>
  <c r="C50" i="6" s="1"/>
  <c r="C42" i="6" a="1"/>
  <c r="C42" i="6" s="1"/>
  <c r="C37" i="6" a="1"/>
  <c r="C37" i="6" s="1"/>
  <c r="C49" i="6" a="1"/>
  <c r="C49" i="6" s="1"/>
  <c r="C41" i="6" a="1"/>
  <c r="C41" i="6" s="1"/>
  <c r="C15" i="6" a="1"/>
  <c r="C15" i="6" s="1"/>
  <c r="C7" i="6" a="1"/>
  <c r="C7" i="6" s="1"/>
  <c r="C48" i="6" a="1"/>
  <c r="C48" i="6" s="1"/>
  <c r="C35" i="6" a="1"/>
  <c r="C35" i="6" s="1"/>
  <c r="C29" i="6" a="1"/>
  <c r="C29" i="6" s="1"/>
  <c r="C22" i="6" a="1"/>
  <c r="C22" i="6" s="1"/>
  <c r="C44" i="6" a="1"/>
  <c r="C44" i="6" s="1"/>
  <c r="C38" i="6" a="1"/>
  <c r="C38" i="6" s="1"/>
  <c r="C47" i="6" a="1"/>
  <c r="C47" i="6" s="1"/>
  <c r="C28" i="6" a="1"/>
  <c r="C28" i="6" s="1"/>
  <c r="C21" i="6" a="1"/>
  <c r="C21" i="6" s="1"/>
  <c r="C14" i="6" a="1"/>
  <c r="C14" i="6" s="1"/>
  <c r="C6" i="6" a="1"/>
  <c r="C6" i="6" s="1"/>
  <c r="C46" i="6" a="1"/>
  <c r="C46" i="6" s="1"/>
  <c r="C39" i="6" a="1"/>
  <c r="C39" i="6" s="1"/>
  <c r="C34" i="6" a="1"/>
  <c r="C34" i="6" s="1"/>
  <c r="C27" i="6" a="1"/>
  <c r="C27" i="6" s="1"/>
  <c r="C20" i="6" a="1"/>
  <c r="C20" i="6" s="1"/>
  <c r="C45" i="6" a="1"/>
  <c r="C45" i="6" s="1"/>
  <c r="C33" i="6" a="1"/>
  <c r="C33" i="6" s="1"/>
  <c r="C12" i="6" a="1"/>
  <c r="C12" i="6" s="1"/>
  <c r="C32" i="6" a="1"/>
  <c r="C32" i="6" s="1"/>
  <c r="C26" i="6" a="1"/>
  <c r="C26" i="6" s="1"/>
  <c r="C19" i="6" a="1"/>
  <c r="C19" i="6" s="1"/>
  <c r="C11" i="6" a="1"/>
  <c r="C11" i="6" s="1"/>
  <c r="C31" i="6" a="1"/>
  <c r="C31" i="6" s="1"/>
  <c r="C25" i="6" a="1"/>
  <c r="C25" i="6" s="1"/>
  <c r="C18" i="6" a="1"/>
  <c r="C18" i="6" s="1"/>
  <c r="C10" i="6" a="1"/>
  <c r="C10" i="6" s="1"/>
  <c r="C24" i="6" a="1"/>
  <c r="C24" i="6" s="1"/>
  <c r="C17" i="6" a="1"/>
  <c r="C17" i="6" s="1"/>
  <c r="C9" i="6" a="1"/>
  <c r="C9" i="6" s="1"/>
  <c r="C36" i="6" a="1"/>
  <c r="C36" i="6" s="1"/>
  <c r="C30" i="6" a="1"/>
  <c r="C30" i="6" s="1"/>
  <c r="C23" i="6" a="1"/>
  <c r="C23" i="6" s="1"/>
  <c r="C16" i="6" a="1"/>
  <c r="C16" i="6" s="1"/>
  <c r="C8" i="6" a="1"/>
  <c r="C8" i="6" s="1"/>
  <c r="B8" i="4" a="1"/>
  <c r="B8" i="4" s="1"/>
  <c r="R8" i="4" s="1" a="1"/>
  <c r="R8" i="4" s="1"/>
  <c r="B23" i="4" a="1"/>
  <c r="B23" i="4" s="1"/>
  <c r="R23" i="4" s="1" a="1"/>
  <c r="R23" i="4" s="1"/>
  <c r="B22" i="4" a="1"/>
  <c r="B22" i="4" s="1"/>
  <c r="R22" i="4" s="1" a="1"/>
  <c r="R22" i="4" s="1"/>
  <c r="B14" i="4" a="1"/>
  <c r="B14" i="4" s="1"/>
  <c r="R14" i="4" s="1" a="1"/>
  <c r="R14" i="4" s="1"/>
  <c r="B6" i="4" a="1"/>
  <c r="B6" i="4" s="1"/>
  <c r="R6" i="4" s="1" a="1"/>
  <c r="R6" i="4" s="1"/>
  <c r="B25" i="4" a="1"/>
  <c r="B25" i="4" s="1"/>
  <c r="R25" i="4" s="1" a="1"/>
  <c r="R25" i="4" s="1"/>
  <c r="B7" i="4" a="1"/>
  <c r="B7" i="4" s="1"/>
  <c r="R7" i="4" s="1" a="1"/>
  <c r="R7" i="4" s="1"/>
  <c r="B29" i="4" a="1"/>
  <c r="B29" i="4" s="1"/>
  <c r="R29" i="4" s="1" a="1"/>
  <c r="R29" i="4" s="1"/>
  <c r="B21" i="4" a="1"/>
  <c r="B21" i="4" s="1"/>
  <c r="R21" i="4" s="1" a="1"/>
  <c r="R21" i="4" s="1"/>
  <c r="B13" i="4" a="1"/>
  <c r="B13" i="4" s="1"/>
  <c r="R13" i="4" s="1" a="1"/>
  <c r="R13" i="4" s="1"/>
  <c r="B5" i="4" a="1"/>
  <c r="B5" i="4" s="1"/>
  <c r="R5" i="4" s="1" a="1"/>
  <c r="R5" i="4" s="1"/>
  <c r="B17" i="4" a="1"/>
  <c r="B17" i="4" s="1"/>
  <c r="R17" i="4" s="1" a="1"/>
  <c r="R17" i="4" s="1"/>
  <c r="B24" i="4" a="1"/>
  <c r="B24" i="4" s="1"/>
  <c r="R24" i="4" s="1" a="1"/>
  <c r="R24" i="4" s="1"/>
  <c r="B15" i="4" a="1"/>
  <c r="B15" i="4" s="1"/>
  <c r="R15" i="4" s="1" a="1"/>
  <c r="R15" i="4" s="1"/>
  <c r="B28" i="4" a="1"/>
  <c r="B28" i="4" s="1"/>
  <c r="R28" i="4" s="1" a="1"/>
  <c r="R28" i="4" s="1"/>
  <c r="B20" i="4" a="1"/>
  <c r="B20" i="4" s="1"/>
  <c r="R20" i="4" s="1" a="1"/>
  <c r="R20" i="4" s="1"/>
  <c r="B12" i="4" a="1"/>
  <c r="B12" i="4" s="1"/>
  <c r="R12" i="4" s="1" a="1"/>
  <c r="R12" i="4" s="1"/>
  <c r="B4" i="4" a="1"/>
  <c r="B4" i="4" s="1"/>
  <c r="R4" i="4" s="1" a="1"/>
  <c r="R4" i="4" s="1"/>
  <c r="B27" i="4" a="1"/>
  <c r="B27" i="4" s="1"/>
  <c r="R27" i="4" s="1" a="1"/>
  <c r="R27" i="4" s="1"/>
  <c r="B19" i="4" a="1"/>
  <c r="B19" i="4" s="1"/>
  <c r="R19" i="4" s="1" a="1"/>
  <c r="R19" i="4" s="1"/>
  <c r="B11" i="4" a="1"/>
  <c r="B11" i="4" s="1"/>
  <c r="R11" i="4" s="1" a="1"/>
  <c r="R11" i="4" s="1"/>
  <c r="B3" i="4" a="1"/>
  <c r="B3" i="4" s="1"/>
  <c r="R3" i="4" s="1" a="1"/>
  <c r="R3" i="4" s="1"/>
  <c r="B31" i="4" a="1"/>
  <c r="B31" i="4" s="1"/>
  <c r="G31" i="4" s="1" a="1"/>
  <c r="G31" i="4" s="1"/>
  <c r="B9" i="4" a="1"/>
  <c r="B9" i="4" s="1"/>
  <c r="R9" i="4" s="1" a="1"/>
  <c r="R9" i="4" s="1"/>
  <c r="B16" i="4" a="1"/>
  <c r="B16" i="4" s="1"/>
  <c r="R16" i="4" s="1" a="1"/>
  <c r="R16" i="4" s="1"/>
  <c r="B26" i="4" a="1"/>
  <c r="B26" i="4" s="1"/>
  <c r="R26" i="4" s="1" a="1"/>
  <c r="R26" i="4" s="1"/>
  <c r="B18" i="4" a="1"/>
  <c r="B18" i="4" s="1"/>
  <c r="R18" i="4" s="1" a="1"/>
  <c r="R18" i="4" s="1"/>
  <c r="B10" i="4" a="1"/>
  <c r="B10" i="4" s="1"/>
  <c r="R10" i="4" s="1" a="1"/>
  <c r="R10" i="4" s="1"/>
  <c r="B2" i="4" a="1"/>
  <c r="B2" i="4" s="1"/>
  <c r="B30" i="4" a="1"/>
  <c r="B30" i="4" s="1"/>
  <c r="I30" i="4" s="1" a="1"/>
  <c r="I30" i="4" s="1"/>
  <c r="F30" i="4" a="1"/>
  <c r="F30" i="4" s="1"/>
  <c r="C40" i="6" a="1"/>
  <c r="C40" i="6" s="1"/>
  <c r="C13" i="6" a="1"/>
  <c r="C13" i="6" s="1"/>
  <c r="N2" i="6" a="1"/>
  <c r="N2" i="6" s="1"/>
  <c r="E27" i="3" a="1"/>
  <c r="E27" i="3" s="1"/>
  <c r="D28" i="3" a="1"/>
  <c r="D28" i="3" s="1"/>
  <c r="D27" i="3" a="1"/>
  <c r="D27" i="3" s="1"/>
  <c r="D24" i="3" a="1"/>
  <c r="D24" i="3" s="1"/>
  <c r="K24" i="4" a="1"/>
  <c r="K24" i="4" s="1"/>
  <c r="E22" i="3" a="1"/>
  <c r="E22" i="3" s="1"/>
  <c r="D23" i="3" a="1"/>
  <c r="D23" i="3" s="1"/>
  <c r="O22" i="4" a="1"/>
  <c r="O22" i="4" s="1"/>
  <c r="M24" i="4" a="1"/>
  <c r="M24" i="4" s="1"/>
  <c r="J27" i="4" a="1"/>
  <c r="J27" i="4" s="1"/>
  <c r="J21" i="4" a="1"/>
  <c r="J21" i="4" s="1"/>
  <c r="I22" i="4" a="1"/>
  <c r="I22" i="4" s="1"/>
  <c r="H23" i="4" a="1"/>
  <c r="H23" i="4" s="1"/>
  <c r="D22" i="4" a="1"/>
  <c r="D22" i="4" s="1"/>
  <c r="C23" i="4" a="1"/>
  <c r="C23" i="4" s="1"/>
  <c r="E29" i="3" a="1"/>
  <c r="E29" i="3" s="1"/>
  <c r="E21" i="3" a="1"/>
  <c r="E21" i="3" s="1"/>
  <c r="D22" i="3" a="1"/>
  <c r="D22" i="3" s="1"/>
  <c r="O21" i="4" a="1"/>
  <c r="O21" i="4" s="1"/>
  <c r="L24" i="4" a="1"/>
  <c r="L24" i="4" s="1"/>
  <c r="L18" i="4" a="1"/>
  <c r="L18" i="4" s="1"/>
  <c r="G24" i="4" a="1"/>
  <c r="G24" i="4" s="1"/>
  <c r="E26" i="4" a="1"/>
  <c r="E26" i="4" s="1"/>
  <c r="D21" i="4" a="1"/>
  <c r="D21" i="4" s="1"/>
  <c r="C22" i="4" a="1"/>
  <c r="C22" i="4" s="1"/>
  <c r="M21" i="4" a="1"/>
  <c r="M21" i="4" s="1"/>
  <c r="G22" i="4" a="1"/>
  <c r="G22" i="4" s="1"/>
  <c r="E28" i="3" a="1"/>
  <c r="E28" i="3" s="1"/>
  <c r="D29" i="3" a="1"/>
  <c r="D29" i="3" s="1"/>
  <c r="D21" i="3" a="1"/>
  <c r="D21" i="3" s="1"/>
  <c r="S24" i="4" a="1"/>
  <c r="S24" i="4" s="1"/>
  <c r="O27" i="4" a="1"/>
  <c r="O27" i="4" s="1"/>
  <c r="L23" i="4" a="1"/>
  <c r="L23" i="4" s="1"/>
  <c r="G23" i="4" a="1"/>
  <c r="G23" i="4" s="1"/>
  <c r="F24" i="4" a="1"/>
  <c r="F24" i="4" s="1"/>
  <c r="N24" i="4" s="1" a="1"/>
  <c r="N24" i="4" s="1"/>
  <c r="S23" i="4" a="1"/>
  <c r="S23" i="4" s="1"/>
  <c r="H21" i="4" a="1"/>
  <c r="H21" i="4" s="1"/>
  <c r="F23" i="4" a="1"/>
  <c r="F23" i="4" s="1"/>
  <c r="N23" i="4" s="1" a="1"/>
  <c r="N23" i="4" s="1"/>
  <c r="E26" i="3" a="1"/>
  <c r="E26" i="3" s="1"/>
  <c r="L22" i="4" a="1"/>
  <c r="L22" i="4" s="1"/>
  <c r="K23" i="4" a="1"/>
  <c r="K23" i="4" s="1"/>
  <c r="J24" i="4" a="1"/>
  <c r="J24" i="4" s="1"/>
  <c r="G21" i="4" a="1"/>
  <c r="G21" i="4" s="1"/>
  <c r="E24" i="4" a="1"/>
  <c r="E24" i="4" s="1"/>
  <c r="C26" i="4" a="1"/>
  <c r="C26" i="4" s="1"/>
  <c r="C27" i="4" a="1"/>
  <c r="C27" i="4" s="1"/>
  <c r="E25" i="3" a="1"/>
  <c r="E25" i="3" s="1"/>
  <c r="D26" i="3" a="1"/>
  <c r="D26" i="3" s="1"/>
  <c r="L27" i="4" a="1"/>
  <c r="L27" i="4" s="1"/>
  <c r="L21" i="4" a="1"/>
  <c r="L21" i="4" s="1"/>
  <c r="J23" i="4" a="1"/>
  <c r="J23" i="4" s="1"/>
  <c r="H19" i="4" a="1"/>
  <c r="H19" i="4" s="1"/>
  <c r="G27" i="4" a="1"/>
  <c r="G27" i="4" s="1"/>
  <c r="E23" i="4" a="1"/>
  <c r="E23" i="4" s="1"/>
  <c r="D24" i="4" a="1"/>
  <c r="D24" i="4" s="1"/>
  <c r="E24" i="3" a="1"/>
  <c r="E24" i="3" s="1"/>
  <c r="D25" i="3" a="1"/>
  <c r="D25" i="3" s="1"/>
  <c r="S27" i="4" a="1"/>
  <c r="S27" i="4" s="1"/>
  <c r="S21" i="4" a="1"/>
  <c r="S21" i="4" s="1"/>
  <c r="O24" i="4" a="1"/>
  <c r="O24" i="4" s="1"/>
  <c r="K21" i="4" a="1"/>
  <c r="K21" i="4" s="1"/>
  <c r="I24" i="4" a="1"/>
  <c r="I24" i="4" s="1"/>
  <c r="I17" i="4" a="1"/>
  <c r="I17" i="4" s="1"/>
  <c r="F21" i="4" a="1"/>
  <c r="F21" i="4" s="1"/>
  <c r="N21" i="4" s="1" a="1"/>
  <c r="N21" i="4" s="1"/>
  <c r="E22" i="4" a="1"/>
  <c r="E22" i="4" s="1"/>
  <c r="D23" i="4" a="1"/>
  <c r="D23" i="4" s="1"/>
  <c r="C18" i="4" a="1"/>
  <c r="C18" i="4" s="1"/>
  <c r="O26" i="4" a="1"/>
  <c r="O26" i="4" s="1"/>
  <c r="L16" i="4" a="1"/>
  <c r="L16" i="4" s="1"/>
  <c r="G16" i="4" a="1"/>
  <c r="G16" i="4" s="1"/>
  <c r="E23" i="3" a="1"/>
  <c r="E23" i="3" s="1"/>
  <c r="O23" i="4" a="1"/>
  <c r="O23" i="4" s="1"/>
  <c r="M18" i="4" a="1"/>
  <c r="M18" i="4" s="1"/>
  <c r="L26" i="4" a="1"/>
  <c r="L26" i="4" s="1"/>
  <c r="L19" i="4" a="1"/>
  <c r="L19" i="4" s="1"/>
  <c r="K27" i="4" a="1"/>
  <c r="K27" i="4" s="1"/>
  <c r="I23" i="4" a="1"/>
  <c r="I23" i="4" s="1"/>
  <c r="H24" i="4" a="1"/>
  <c r="H24" i="4" s="1"/>
  <c r="E21" i="4" a="1"/>
  <c r="E21" i="4" s="1"/>
  <c r="D16" i="4" a="1"/>
  <c r="D16" i="4" s="1"/>
  <c r="C24" i="4" a="1"/>
  <c r="C24" i="4" s="1"/>
  <c r="C4" i="4" a="1"/>
  <c r="C4" i="4" s="1"/>
  <c r="C8" i="4" a="1"/>
  <c r="C8" i="4" s="1"/>
  <c r="C13" i="4" a="1"/>
  <c r="C13" i="4" s="1"/>
  <c r="C12" i="4" a="1"/>
  <c r="C12" i="4" s="1"/>
  <c r="C6" i="4" a="1"/>
  <c r="C6" i="4" s="1"/>
  <c r="C11" i="4" a="1"/>
  <c r="C11" i="4" s="1"/>
  <c r="F2" i="4" a="1"/>
  <c r="F2" i="4" s="1"/>
  <c r="C5" i="4" a="1"/>
  <c r="C5" i="4" s="1"/>
  <c r="S13" i="4" a="1"/>
  <c r="S13" i="4" s="1"/>
  <c r="S8" i="4" a="1"/>
  <c r="S8" i="4" s="1"/>
  <c r="S2" i="4" a="1"/>
  <c r="S2" i="4" s="1"/>
  <c r="S12" i="4" a="1"/>
  <c r="S12" i="4" s="1"/>
  <c r="O11" i="4" a="1"/>
  <c r="O11" i="4" s="1"/>
  <c r="S11" i="4" a="1"/>
  <c r="S11" i="4" s="1"/>
  <c r="S6" i="4" a="1"/>
  <c r="S6" i="4" s="1"/>
  <c r="S5" i="4" a="1"/>
  <c r="S5" i="4" s="1"/>
  <c r="N4" i="6" a="1"/>
  <c r="N4" i="6" s="1"/>
  <c r="K13" i="4" a="1"/>
  <c r="K13" i="4" s="1"/>
  <c r="K5" i="4" a="1"/>
  <c r="K5" i="4" s="1"/>
  <c r="I11" i="4" a="1"/>
  <c r="I11" i="4" s="1"/>
  <c r="H14" i="4" a="1"/>
  <c r="H14" i="4" s="1"/>
  <c r="H6" i="4" a="1"/>
  <c r="H6" i="4" s="1"/>
  <c r="F12" i="4" a="1"/>
  <c r="F12" i="4" s="1"/>
  <c r="J13" i="4" a="1"/>
  <c r="J13" i="4" s="1"/>
  <c r="M13" i="4" a="1"/>
  <c r="M13" i="4" s="1"/>
  <c r="M5" i="4" a="1"/>
  <c r="M5" i="4" s="1"/>
  <c r="L8" i="4" a="1"/>
  <c r="L8" i="4" s="1"/>
  <c r="K12" i="4" a="1"/>
  <c r="K12" i="4" s="1"/>
  <c r="H13" i="4" a="1"/>
  <c r="H13" i="4" s="1"/>
  <c r="H5" i="4" a="1"/>
  <c r="H5" i="4" s="1"/>
  <c r="G8" i="4" a="1"/>
  <c r="G8" i="4" s="1"/>
  <c r="F11" i="4" a="1"/>
  <c r="F11" i="4" s="1"/>
  <c r="N11" i="4" s="1" a="1"/>
  <c r="N11" i="4" s="1"/>
  <c r="J6" i="4" a="1"/>
  <c r="J6" i="4" s="1"/>
  <c r="M12" i="4" a="1"/>
  <c r="M12" i="4" s="1"/>
  <c r="K11" i="4" a="1"/>
  <c r="K11" i="4" s="1"/>
  <c r="J8" i="4" a="1"/>
  <c r="J8" i="4" s="1"/>
  <c r="H12" i="4" a="1"/>
  <c r="H12" i="4" s="1"/>
  <c r="M6" i="4" a="1"/>
  <c r="M6" i="4" s="1"/>
  <c r="J12" i="4" a="1"/>
  <c r="J12" i="4" s="1"/>
  <c r="O8" i="4" a="1"/>
  <c r="O8" i="4" s="1"/>
  <c r="M11" i="4" a="1"/>
  <c r="M11" i="4" s="1"/>
  <c r="L6" i="4" a="1"/>
  <c r="L6" i="4" s="1"/>
  <c r="I8" i="4" a="1"/>
  <c r="I8" i="4" s="1"/>
  <c r="H11" i="4" a="1"/>
  <c r="H11" i="4" s="1"/>
  <c r="G6" i="4" a="1"/>
  <c r="G6" i="4" s="1"/>
  <c r="J5" i="4" a="1"/>
  <c r="J5" i="4" s="1"/>
  <c r="J11" i="4" a="1"/>
  <c r="J11" i="4" s="1"/>
  <c r="L13" i="4" a="1"/>
  <c r="L13" i="4" s="1"/>
  <c r="L5" i="4" a="1"/>
  <c r="L5" i="4" s="1"/>
  <c r="H10" i="4" a="1"/>
  <c r="H10" i="4" s="1"/>
  <c r="G13" i="4" a="1"/>
  <c r="G13" i="4" s="1"/>
  <c r="G5" i="4" a="1"/>
  <c r="G5" i="4" s="1"/>
  <c r="F8" i="4" a="1"/>
  <c r="F8" i="4" s="1"/>
  <c r="N8" i="4" s="1" a="1"/>
  <c r="N8" i="4" s="1"/>
  <c r="O6" i="4" a="1"/>
  <c r="O6" i="4" s="1"/>
  <c r="L12" i="4" a="1"/>
  <c r="L12" i="4" s="1"/>
  <c r="K8" i="4" a="1"/>
  <c r="K8" i="4" s="1"/>
  <c r="I6" i="4" a="1"/>
  <c r="I6" i="4" s="1"/>
  <c r="G12" i="4" a="1"/>
  <c r="G12" i="4" s="1"/>
  <c r="O13" i="4" a="1"/>
  <c r="O13" i="4" s="1"/>
  <c r="O5" i="4" a="1"/>
  <c r="O5" i="4" s="1"/>
  <c r="M8" i="4" a="1"/>
  <c r="M8" i="4" s="1"/>
  <c r="L11" i="4" a="1"/>
  <c r="L11" i="4" s="1"/>
  <c r="I13" i="4" a="1"/>
  <c r="I13" i="4" s="1"/>
  <c r="I5" i="4" a="1"/>
  <c r="I5" i="4" s="1"/>
  <c r="H8" i="4" a="1"/>
  <c r="H8" i="4" s="1"/>
  <c r="G11" i="4" a="1"/>
  <c r="G11" i="4" s="1"/>
  <c r="F6" i="4" a="1"/>
  <c r="F6" i="4" s="1"/>
  <c r="N6" i="4" s="1" a="1"/>
  <c r="N6" i="4" s="1"/>
  <c r="O12" i="4" a="1"/>
  <c r="O12" i="4" s="1"/>
  <c r="K14" i="4" a="1"/>
  <c r="K14" i="4" s="1"/>
  <c r="K6" i="4" a="1"/>
  <c r="K6" i="4" s="1"/>
  <c r="I12" i="4" a="1"/>
  <c r="I12" i="4" s="1"/>
  <c r="G10" i="4" a="1"/>
  <c r="G10" i="4" s="1"/>
  <c r="F13" i="4" a="1"/>
  <c r="F13" i="4" s="1"/>
  <c r="N13" i="4" s="1" a="1"/>
  <c r="N13" i="4" s="1"/>
  <c r="F5" i="4" a="1"/>
  <c r="F5" i="4" s="1"/>
  <c r="N3" i="6" a="1"/>
  <c r="N3" i="6" s="1"/>
  <c r="K4" i="4" a="1"/>
  <c r="K4" i="4" s="1"/>
  <c r="M2" i="4" a="1"/>
  <c r="M2" i="4" s="1"/>
  <c r="G2" i="4" a="1"/>
  <c r="G2" i="4" s="1"/>
  <c r="O4" i="4" a="1"/>
  <c r="O4" i="4" s="1"/>
  <c r="I4" i="4" a="1"/>
  <c r="I4" i="4" s="1"/>
  <c r="K2" i="4" a="1"/>
  <c r="K2" i="4" s="1"/>
  <c r="L4" i="4" a="1"/>
  <c r="L4" i="4" s="1"/>
  <c r="O2" i="4" a="1"/>
  <c r="O2" i="4" s="1"/>
  <c r="H4" i="4" a="1"/>
  <c r="H4" i="4" s="1"/>
  <c r="I2" i="4" a="1"/>
  <c r="I2" i="4" s="1"/>
  <c r="L3" i="4" a="1"/>
  <c r="L3" i="4" s="1"/>
  <c r="J4" i="4" a="1"/>
  <c r="J4" i="4" s="1"/>
  <c r="L2" i="4" a="1"/>
  <c r="L2" i="4" s="1"/>
  <c r="H2" i="4" a="1"/>
  <c r="H2" i="4" s="1"/>
  <c r="M4" i="4" a="1"/>
  <c r="M4" i="4" s="1"/>
  <c r="G4" i="4" a="1"/>
  <c r="G4" i="4" s="1"/>
  <c r="J2" i="4" a="1"/>
  <c r="J2" i="4" s="1"/>
  <c r="F4" i="4" a="1"/>
  <c r="F4" i="4" s="1"/>
  <c r="F3" i="4" a="1"/>
  <c r="F3" i="4" s="1"/>
  <c r="J19" i="4" l="1" a="1"/>
  <c r="J19" i="4" s="1"/>
  <c r="F10" i="4" a="1"/>
  <c r="F10" i="4" s="1"/>
  <c r="N10" i="4" s="1" a="1"/>
  <c r="N10" i="4" s="1"/>
  <c r="D17" i="4" a="1"/>
  <c r="D17" i="4" s="1"/>
  <c r="C19" i="4" a="1"/>
  <c r="C19" i="4" s="1"/>
  <c r="K17" i="4" a="1"/>
  <c r="K17" i="4" s="1"/>
  <c r="O14" i="4" a="1"/>
  <c r="O14" i="4" s="1"/>
  <c r="M10" i="4" a="1"/>
  <c r="M10" i="4" s="1"/>
  <c r="I10" i="4" a="1"/>
  <c r="I10" i="4" s="1"/>
  <c r="S10" i="4" a="1"/>
  <c r="S10" i="4" s="1"/>
  <c r="S4" i="4" a="1"/>
  <c r="S4" i="4" s="1"/>
  <c r="S14" i="4" a="1"/>
  <c r="S14" i="4" s="1"/>
  <c r="G19" i="4" a="1"/>
  <c r="G19" i="4" s="1"/>
  <c r="M19" i="4" a="1"/>
  <c r="M19" i="4" s="1"/>
  <c r="D18" i="4" a="1"/>
  <c r="D18" i="4" s="1"/>
  <c r="K22" i="4" a="1"/>
  <c r="K22" i="4" s="1"/>
  <c r="E17" i="4" a="1"/>
  <c r="E17" i="4" s="1"/>
  <c r="M27" i="4" a="1"/>
  <c r="M27" i="4" s="1"/>
  <c r="F18" i="4" a="1"/>
  <c r="F18" i="4" s="1"/>
  <c r="N18" i="4" s="1" a="1"/>
  <c r="N18" i="4" s="1"/>
  <c r="M22" i="4" a="1"/>
  <c r="M22" i="4" s="1"/>
  <c r="K19" i="4" a="1"/>
  <c r="K19" i="4" s="1"/>
  <c r="F17" i="4" a="1"/>
  <c r="F17" i="4" s="1"/>
  <c r="N17" i="4" s="1" a="1"/>
  <c r="N17" i="4" s="1"/>
  <c r="D19" i="4" a="1"/>
  <c r="D19" i="4" s="1"/>
  <c r="C51" i="4" a="1"/>
  <c r="C51" i="4" s="1"/>
  <c r="I84" i="4" a="1"/>
  <c r="I84" i="4" s="1"/>
  <c r="O83" i="4" a="1"/>
  <c r="O83" i="4" s="1"/>
  <c r="S83" i="4" a="1"/>
  <c r="S83" i="4" s="1"/>
  <c r="L67" i="4" a="1"/>
  <c r="L67" i="4" s="1"/>
  <c r="O95" i="4" a="1"/>
  <c r="O95" i="4" s="1"/>
  <c r="J95" i="4" a="1"/>
  <c r="J95" i="4" s="1"/>
  <c r="C83" i="4" a="1"/>
  <c r="C83" i="4" s="1"/>
  <c r="E67" i="4" a="1"/>
  <c r="E67" i="4" s="1"/>
  <c r="F14" i="4" a="1"/>
  <c r="F14" i="4" s="1"/>
  <c r="N14" i="4" s="1" a="1"/>
  <c r="N14" i="4" s="1"/>
  <c r="J10" i="4" a="1"/>
  <c r="J10" i="4" s="1"/>
  <c r="L14" i="4" a="1"/>
  <c r="L14" i="4" s="1"/>
  <c r="J14" i="4" a="1"/>
  <c r="J14" i="4" s="1"/>
  <c r="M14" i="4" a="1"/>
  <c r="M14" i="4" s="1"/>
  <c r="O17" i="4" a="1"/>
  <c r="O17" i="4" s="1"/>
  <c r="O19" i="4" a="1"/>
  <c r="O19" i="4" s="1"/>
  <c r="S17" i="4" a="1"/>
  <c r="S17" i="4" s="1"/>
  <c r="C17" i="4" a="1"/>
  <c r="C17" i="4" s="1"/>
  <c r="D51" i="4" a="1"/>
  <c r="D51" i="4" s="1"/>
  <c r="R89" i="4" a="1"/>
  <c r="R89" i="4" s="1"/>
  <c r="C10" i="4" a="1"/>
  <c r="C10" i="4" s="1"/>
  <c r="C14" i="4" a="1"/>
  <c r="C14" i="4" s="1"/>
  <c r="J22" i="4" a="1"/>
  <c r="J22" i="4" s="1"/>
  <c r="I26" i="4" a="1"/>
  <c r="I26" i="4" s="1"/>
  <c r="F27" i="4" a="1"/>
  <c r="F27" i="4" s="1"/>
  <c r="N27" i="4" s="1" a="1"/>
  <c r="N27" i="4" s="1"/>
  <c r="F22" i="4" a="1"/>
  <c r="F22" i="4" s="1"/>
  <c r="N22" i="4" s="1" a="1"/>
  <c r="N22" i="4" s="1"/>
  <c r="S22" i="4" a="1"/>
  <c r="S22" i="4" s="1"/>
  <c r="I19" i="4" a="1"/>
  <c r="I19" i="4" s="1"/>
  <c r="E18" i="4" a="1"/>
  <c r="E18" i="4" s="1"/>
  <c r="H22" i="4" a="1"/>
  <c r="H22" i="4" s="1"/>
  <c r="M23" i="4" a="1"/>
  <c r="M23" i="4" s="1"/>
  <c r="E27" i="4" a="1"/>
  <c r="E27" i="4" s="1"/>
  <c r="R95" i="4" a="1"/>
  <c r="R95" i="4" s="1"/>
  <c r="G84" i="4" a="1"/>
  <c r="G84" i="4" s="1"/>
  <c r="S95" i="4" a="1"/>
  <c r="S95" i="4" s="1"/>
  <c r="D95" i="4" a="1"/>
  <c r="D95" i="4" s="1"/>
  <c r="S84" i="4" a="1"/>
  <c r="S84" i="4" s="1"/>
  <c r="M17" i="4" a="1"/>
  <c r="M17" i="4" s="1"/>
  <c r="I14" i="4" a="1"/>
  <c r="I14" i="4" s="1"/>
  <c r="G14" i="4" a="1"/>
  <c r="G14" i="4" s="1"/>
  <c r="G26" i="4" a="1"/>
  <c r="G26" i="4" s="1"/>
  <c r="J18" i="4" a="1"/>
  <c r="J18" i="4" s="1"/>
  <c r="I27" i="4" a="1"/>
  <c r="I27" i="4" s="1"/>
  <c r="D27" i="4" a="1"/>
  <c r="D27" i="4" s="1"/>
  <c r="F19" i="4" a="1"/>
  <c r="F19" i="4" s="1"/>
  <c r="N19" i="4" s="1" a="1"/>
  <c r="N19" i="4" s="1"/>
  <c r="R2" i="4" a="1"/>
  <c r="R2" i="4" s="1"/>
  <c r="E56" i="6" a="1"/>
  <c r="E56" i="6" s="1"/>
  <c r="E57" i="6" a="1"/>
  <c r="E57" i="6" s="1"/>
  <c r="E63" i="6" a="1"/>
  <c r="E63" i="6" s="1"/>
  <c r="E70" i="6" a="1"/>
  <c r="E70" i="6" s="1"/>
  <c r="E77" i="6" a="1"/>
  <c r="E77" i="6" s="1"/>
  <c r="E84" i="6" a="1"/>
  <c r="E84" i="6" s="1"/>
  <c r="E91" i="6" a="1"/>
  <c r="E91" i="6" s="1"/>
  <c r="E97" i="6" a="1"/>
  <c r="E97" i="6" s="1"/>
  <c r="E104" i="6" a="1"/>
  <c r="E104" i="6" s="1"/>
  <c r="E110" i="6" a="1"/>
  <c r="E110" i="6" s="1"/>
  <c r="E124" i="6" a="1"/>
  <c r="E124" i="6" s="1"/>
  <c r="E131" i="6" a="1"/>
  <c r="E131" i="6" s="1"/>
  <c r="E138" i="6" a="1"/>
  <c r="E138" i="6" s="1"/>
  <c r="E144" i="6" a="1"/>
  <c r="E144" i="6" s="1"/>
  <c r="E151" i="6" a="1"/>
  <c r="E151" i="6" s="1"/>
  <c r="E165" i="6" a="1"/>
  <c r="E165" i="6" s="1"/>
  <c r="E178" i="6" a="1"/>
  <c r="E178" i="6" s="1"/>
  <c r="E185" i="6" a="1"/>
  <c r="E185" i="6" s="1"/>
  <c r="E191" i="6" a="1"/>
  <c r="E191" i="6" s="1"/>
  <c r="E198" i="6" a="1"/>
  <c r="E198" i="6" s="1"/>
  <c r="E205" i="6" a="1"/>
  <c r="E205" i="6" s="1"/>
  <c r="E212" i="6" a="1"/>
  <c r="E212" i="6" s="1"/>
  <c r="E218" i="6" a="1"/>
  <c r="E218" i="6" s="1"/>
  <c r="E224" i="6" a="1"/>
  <c r="E224" i="6" s="1"/>
  <c r="E231" i="6" a="1"/>
  <c r="E231" i="6" s="1"/>
  <c r="E237" i="6" a="1"/>
  <c r="E237" i="6" s="1"/>
  <c r="E243" i="6" a="1"/>
  <c r="E243" i="6" s="1"/>
  <c r="E250" i="6" a="1"/>
  <c r="E250" i="6" s="1"/>
  <c r="E263" i="6" a="1"/>
  <c r="E263" i="6" s="1"/>
  <c r="E52" i="6" a="1"/>
  <c r="E52" i="6" s="1"/>
  <c r="E58" i="6" a="1"/>
  <c r="E58" i="6" s="1"/>
  <c r="E64" i="6" a="1"/>
  <c r="E64" i="6" s="1"/>
  <c r="E71" i="6" a="1"/>
  <c r="E71" i="6" s="1"/>
  <c r="E85" i="6" a="1"/>
  <c r="E85" i="6" s="1"/>
  <c r="E98" i="6" a="1"/>
  <c r="E98" i="6" s="1"/>
  <c r="E105" i="6" a="1"/>
  <c r="E105" i="6" s="1"/>
  <c r="E111" i="6" a="1"/>
  <c r="E111" i="6" s="1"/>
  <c r="E118" i="6" a="1"/>
  <c r="E118" i="6" s="1"/>
  <c r="E125" i="6" a="1"/>
  <c r="E125" i="6" s="1"/>
  <c r="E132" i="6" a="1"/>
  <c r="E132" i="6" s="1"/>
  <c r="E139" i="6" a="1"/>
  <c r="E139" i="6" s="1"/>
  <c r="E145" i="6" a="1"/>
  <c r="E145" i="6" s="1"/>
  <c r="E152" i="6" a="1"/>
  <c r="E152" i="6" s="1"/>
  <c r="E158" i="6" a="1"/>
  <c r="E158" i="6" s="1"/>
  <c r="E172" i="6" a="1"/>
  <c r="E172" i="6" s="1"/>
  <c r="E179" i="6" a="1"/>
  <c r="E179" i="6" s="1"/>
  <c r="E186" i="6" a="1"/>
  <c r="E186" i="6" s="1"/>
  <c r="E192" i="6" a="1"/>
  <c r="E192" i="6" s="1"/>
  <c r="E199" i="6" a="1"/>
  <c r="E199" i="6" s="1"/>
  <c r="E213" i="6" a="1"/>
  <c r="E213" i="6" s="1"/>
  <c r="E53" i="6" a="1"/>
  <c r="E53" i="6" s="1"/>
  <c r="E59" i="6" a="1"/>
  <c r="E59" i="6" s="1"/>
  <c r="E65" i="6" a="1"/>
  <c r="E65" i="6" s="1"/>
  <c r="E72" i="6" a="1"/>
  <c r="E72" i="6" s="1"/>
  <c r="E78" i="6" a="1"/>
  <c r="E78" i="6" s="1"/>
  <c r="E92" i="6" a="1"/>
  <c r="E92" i="6" s="1"/>
  <c r="E99" i="6" a="1"/>
  <c r="E99" i="6" s="1"/>
  <c r="E106" i="6" a="1"/>
  <c r="E106" i="6" s="1"/>
  <c r="E112" i="6" a="1"/>
  <c r="E112" i="6" s="1"/>
  <c r="E119" i="6" a="1"/>
  <c r="E119" i="6" s="1"/>
  <c r="E133" i="6" a="1"/>
  <c r="E133" i="6" s="1"/>
  <c r="E146" i="6" a="1"/>
  <c r="E146" i="6" s="1"/>
  <c r="E153" i="6" a="1"/>
  <c r="E153" i="6" s="1"/>
  <c r="E159" i="6" a="1"/>
  <c r="E159" i="6" s="1"/>
  <c r="E166" i="6" a="1"/>
  <c r="E166" i="6" s="1"/>
  <c r="E173" i="6" a="1"/>
  <c r="E173" i="6" s="1"/>
  <c r="E180" i="6" a="1"/>
  <c r="E180" i="6" s="1"/>
  <c r="E187" i="6" a="1"/>
  <c r="E187" i="6" s="1"/>
  <c r="E193" i="6" a="1"/>
  <c r="E193" i="6" s="1"/>
  <c r="E200" i="6" a="1"/>
  <c r="E200" i="6" s="1"/>
  <c r="E206" i="6" a="1"/>
  <c r="E206" i="6" s="1"/>
  <c r="E226" i="6" a="1"/>
  <c r="E226" i="6" s="1"/>
  <c r="E232" i="6" a="1"/>
  <c r="E232" i="6" s="1"/>
  <c r="E238" i="6" a="1"/>
  <c r="E238" i="6" s="1"/>
  <c r="E245" i="6" a="1"/>
  <c r="E245" i="6" s="1"/>
  <c r="E257" i="6" a="1"/>
  <c r="E257" i="6" s="1"/>
  <c r="E264" i="6" a="1"/>
  <c r="E264" i="6" s="1"/>
  <c r="E270" i="6" a="1"/>
  <c r="E270" i="6" s="1"/>
  <c r="E277" i="6" a="1"/>
  <c r="E277" i="6" s="1"/>
  <c r="E290" i="6" a="1"/>
  <c r="E290" i="6" s="1"/>
  <c r="E297" i="6" a="1"/>
  <c r="E297" i="6" s="1"/>
  <c r="E303" i="6" a="1"/>
  <c r="E303" i="6" s="1"/>
  <c r="E311" i="6" a="1"/>
  <c r="E311" i="6" s="1"/>
  <c r="E317" i="6" a="1"/>
  <c r="E317" i="6" s="1"/>
  <c r="E324" i="6" a="1"/>
  <c r="E324" i="6" s="1"/>
  <c r="E330" i="6" a="1"/>
  <c r="E330" i="6" s="1"/>
  <c r="E336" i="6" a="1"/>
  <c r="E336" i="6" s="1"/>
  <c r="E343" i="6" a="1"/>
  <c r="E343" i="6" s="1"/>
  <c r="E349" i="6" a="1"/>
  <c r="E349" i="6" s="1"/>
  <c r="E355" i="6" a="1"/>
  <c r="E355" i="6" s="1"/>
  <c r="E362" i="6" a="1"/>
  <c r="E362" i="6" s="1"/>
  <c r="E375" i="6" a="1"/>
  <c r="E375" i="6" s="1"/>
  <c r="E381" i="6" a="1"/>
  <c r="E381" i="6" s="1"/>
  <c r="E387" i="6" a="1"/>
  <c r="E387" i="6" s="1"/>
  <c r="E393" i="6" a="1"/>
  <c r="E393" i="6" s="1"/>
  <c r="E399" i="6" a="1"/>
  <c r="E399" i="6" s="1"/>
  <c r="E417" i="6" a="1"/>
  <c r="E417" i="6" s="1"/>
  <c r="E452" i="6" a="1"/>
  <c r="E452" i="6" s="1"/>
  <c r="E459" i="6" a="1"/>
  <c r="E459" i="6" s="1"/>
  <c r="E465" i="6" a="1"/>
  <c r="E465" i="6" s="1"/>
  <c r="E476" i="6" a="1"/>
  <c r="E476" i="6" s="1"/>
  <c r="E482" i="6" a="1"/>
  <c r="E482" i="6" s="1"/>
  <c r="E487" i="6" a="1"/>
  <c r="E487" i="6" s="1"/>
  <c r="E499" i="6" a="1"/>
  <c r="E499" i="6" s="1"/>
  <c r="E66" i="6" a="1"/>
  <c r="E66" i="6" s="1"/>
  <c r="E54" i="6" a="1"/>
  <c r="E54" i="6" s="1"/>
  <c r="E60" i="6" a="1"/>
  <c r="E60" i="6" s="1"/>
  <c r="E67" i="6" a="1"/>
  <c r="E67" i="6" s="1"/>
  <c r="E74" i="6" a="1"/>
  <c r="E74" i="6" s="1"/>
  <c r="E80" i="6" a="1"/>
  <c r="E80" i="6" s="1"/>
  <c r="E87" i="6" a="1"/>
  <c r="E87" i="6" s="1"/>
  <c r="E101" i="6" a="1"/>
  <c r="E101" i="6" s="1"/>
  <c r="E114" i="6" a="1"/>
  <c r="E114" i="6" s="1"/>
  <c r="E121" i="6" a="1"/>
  <c r="E121" i="6" s="1"/>
  <c r="E127" i="6" a="1"/>
  <c r="E127" i="6" s="1"/>
  <c r="E134" i="6" a="1"/>
  <c r="E134" i="6" s="1"/>
  <c r="E141" i="6" a="1"/>
  <c r="E141" i="6" s="1"/>
  <c r="E148" i="6" a="1"/>
  <c r="E148" i="6" s="1"/>
  <c r="E155" i="6" a="1"/>
  <c r="E155" i="6" s="1"/>
  <c r="E161" i="6" a="1"/>
  <c r="E161" i="6" s="1"/>
  <c r="E168" i="6" a="1"/>
  <c r="E168" i="6" s="1"/>
  <c r="E174" i="6" a="1"/>
  <c r="E174" i="6" s="1"/>
  <c r="E188" i="6" a="1"/>
  <c r="E188" i="6" s="1"/>
  <c r="E195" i="6" a="1"/>
  <c r="E195" i="6" s="1"/>
  <c r="E202" i="6" a="1"/>
  <c r="E202" i="6" s="1"/>
  <c r="E208" i="6" a="1"/>
  <c r="E208" i="6" s="1"/>
  <c r="E215" i="6" a="1"/>
  <c r="E215" i="6" s="1"/>
  <c r="E221" i="6" a="1"/>
  <c r="E221" i="6" s="1"/>
  <c r="E228" i="6" a="1"/>
  <c r="E228" i="6" s="1"/>
  <c r="E234" i="6" a="1"/>
  <c r="E234" i="6" s="1"/>
  <c r="E247" i="6" a="1"/>
  <c r="E247" i="6" s="1"/>
  <c r="E253" i="6" a="1"/>
  <c r="E253" i="6" s="1"/>
  <c r="E259" i="6" a="1"/>
  <c r="E259" i="6" s="1"/>
  <c r="E266" i="6" a="1"/>
  <c r="E266" i="6" s="1"/>
  <c r="E279" i="6" a="1"/>
  <c r="E279" i="6" s="1"/>
  <c r="E285" i="6" a="1"/>
  <c r="E285" i="6" s="1"/>
  <c r="E292" i="6" a="1"/>
  <c r="E292" i="6" s="1"/>
  <c r="E299" i="6" a="1"/>
  <c r="E299" i="6" s="1"/>
  <c r="E305" i="6" a="1"/>
  <c r="E305" i="6" s="1"/>
  <c r="E312" i="6" a="1"/>
  <c r="E312" i="6" s="1"/>
  <c r="E318" i="6" a="1"/>
  <c r="E318" i="6" s="1"/>
  <c r="E338" i="6" a="1"/>
  <c r="E338" i="6" s="1"/>
  <c r="E344" i="6" a="1"/>
  <c r="E344" i="6" s="1"/>
  <c r="E350" i="6" a="1"/>
  <c r="E350" i="6" s="1"/>
  <c r="E357" i="6" a="1"/>
  <c r="E357" i="6" s="1"/>
  <c r="E369" i="6" a="1"/>
  <c r="E369" i="6" s="1"/>
  <c r="E376" i="6" a="1"/>
  <c r="E376" i="6" s="1"/>
  <c r="E382" i="6" a="1"/>
  <c r="E382" i="6" s="1"/>
  <c r="E389" i="6" a="1"/>
  <c r="E389" i="6" s="1"/>
  <c r="E55" i="6" a="1"/>
  <c r="E55" i="6" s="1"/>
  <c r="E61" i="6" a="1"/>
  <c r="E61" i="6" s="1"/>
  <c r="E68" i="6" a="1"/>
  <c r="E68" i="6" s="1"/>
  <c r="E75" i="6" a="1"/>
  <c r="E75" i="6" s="1"/>
  <c r="E81" i="6" a="1"/>
  <c r="E81" i="6" s="1"/>
  <c r="E88" i="6" a="1"/>
  <c r="E88" i="6" s="1"/>
  <c r="E94" i="6" a="1"/>
  <c r="E94" i="6" s="1"/>
  <c r="E108" i="6" a="1"/>
  <c r="E108" i="6" s="1"/>
  <c r="E115" i="6" a="1"/>
  <c r="E115" i="6" s="1"/>
  <c r="E122" i="6" a="1"/>
  <c r="E122" i="6" s="1"/>
  <c r="E128" i="6" a="1"/>
  <c r="E128" i="6" s="1"/>
  <c r="E135" i="6" a="1"/>
  <c r="E135" i="6" s="1"/>
  <c r="E149" i="6" a="1"/>
  <c r="E149" i="6" s="1"/>
  <c r="E162" i="6" a="1"/>
  <c r="E162" i="6" s="1"/>
  <c r="E169" i="6" a="1"/>
  <c r="E169" i="6" s="1"/>
  <c r="E175" i="6" a="1"/>
  <c r="E175" i="6" s="1"/>
  <c r="E182" i="6" a="1"/>
  <c r="E182" i="6" s="1"/>
  <c r="E189" i="6" a="1"/>
  <c r="E189" i="6" s="1"/>
  <c r="E196" i="6" a="1"/>
  <c r="E196" i="6" s="1"/>
  <c r="E203" i="6" a="1"/>
  <c r="E203" i="6" s="1"/>
  <c r="E209" i="6" a="1"/>
  <c r="E209" i="6" s="1"/>
  <c r="E229" i="6" a="1"/>
  <c r="E229" i="6" s="1"/>
  <c r="E235" i="6" a="1"/>
  <c r="E235" i="6" s="1"/>
  <c r="E240" i="6" a="1"/>
  <c r="E240" i="6" s="1"/>
  <c r="E260" i="6" a="1"/>
  <c r="E260" i="6" s="1"/>
  <c r="E267" i="6" a="1"/>
  <c r="E267" i="6" s="1"/>
  <c r="E272" i="6" a="1"/>
  <c r="E272" i="6" s="1"/>
  <c r="E293" i="6" a="1"/>
  <c r="E293" i="6" s="1"/>
  <c r="E306" i="6" a="1"/>
  <c r="E306" i="6" s="1"/>
  <c r="E313" i="6" a="1"/>
  <c r="E313" i="6" s="1"/>
  <c r="E319" i="6" a="1"/>
  <c r="E319" i="6" s="1"/>
  <c r="E326" i="6" a="1"/>
  <c r="E326" i="6" s="1"/>
  <c r="E332" i="6" a="1"/>
  <c r="E332" i="6" s="1"/>
  <c r="E339" i="6" a="1"/>
  <c r="E339" i="6" s="1"/>
  <c r="E345" i="6" a="1"/>
  <c r="E345" i="6" s="1"/>
  <c r="E351" i="6" a="1"/>
  <c r="E351" i="6" s="1"/>
  <c r="E358" i="6" a="1"/>
  <c r="E358" i="6" s="1"/>
  <c r="E364" i="6" a="1"/>
  <c r="E364" i="6" s="1"/>
  <c r="E82" i="6" a="1"/>
  <c r="E82" i="6" s="1"/>
  <c r="E100" i="6" a="1"/>
  <c r="E100" i="6" s="1"/>
  <c r="E117" i="6" a="1"/>
  <c r="E117" i="6" s="1"/>
  <c r="E136" i="6" a="1"/>
  <c r="E136" i="6" s="1"/>
  <c r="E154" i="6" a="1"/>
  <c r="E154" i="6" s="1"/>
  <c r="E171" i="6" a="1"/>
  <c r="E171" i="6" s="1"/>
  <c r="E207" i="6" a="1"/>
  <c r="E207" i="6" s="1"/>
  <c r="E222" i="6" a="1"/>
  <c r="E222" i="6" s="1"/>
  <c r="E248" i="6" a="1"/>
  <c r="E248" i="6" s="1"/>
  <c r="E261" i="6" a="1"/>
  <c r="E261" i="6" s="1"/>
  <c r="E271" i="6" a="1"/>
  <c r="E271" i="6" s="1"/>
  <c r="E282" i="6" a="1"/>
  <c r="E282" i="6" s="1"/>
  <c r="E294" i="6" a="1"/>
  <c r="E294" i="6" s="1"/>
  <c r="E302" i="6" a="1"/>
  <c r="E302" i="6" s="1"/>
  <c r="E315" i="6" a="1"/>
  <c r="E315" i="6" s="1"/>
  <c r="E325" i="6" a="1"/>
  <c r="E325" i="6" s="1"/>
  <c r="E334" i="6" a="1"/>
  <c r="E334" i="6" s="1"/>
  <c r="E346" i="6" a="1"/>
  <c r="E346" i="6" s="1"/>
  <c r="E354" i="6" a="1"/>
  <c r="E354" i="6" s="1"/>
  <c r="E374" i="6" a="1"/>
  <c r="E374" i="6" s="1"/>
  <c r="E383" i="6" a="1"/>
  <c r="E383" i="6" s="1"/>
  <c r="E391" i="6" a="1"/>
  <c r="E391" i="6" s="1"/>
  <c r="E405" i="6" a="1"/>
  <c r="E405" i="6" s="1"/>
  <c r="E412" i="6" a="1"/>
  <c r="E412" i="6" s="1"/>
  <c r="E419" i="6" a="1"/>
  <c r="E419" i="6" s="1"/>
  <c r="E426" i="6" a="1"/>
  <c r="E426" i="6" s="1"/>
  <c r="E433" i="6" a="1"/>
  <c r="E433" i="6" s="1"/>
  <c r="E439" i="6" a="1"/>
  <c r="E439" i="6" s="1"/>
  <c r="E446" i="6" a="1"/>
  <c r="E446" i="6" s="1"/>
  <c r="E466" i="6" a="1"/>
  <c r="E466" i="6" s="1"/>
  <c r="E473" i="6" a="1"/>
  <c r="E473" i="6" s="1"/>
  <c r="E485" i="6" a="1"/>
  <c r="E485" i="6" s="1"/>
  <c r="E492" i="6" a="1"/>
  <c r="E492" i="6" s="1"/>
  <c r="E498" i="6" a="1"/>
  <c r="E498" i="6" s="1"/>
  <c r="F56" i="6" a="1"/>
  <c r="F56" i="6" s="1"/>
  <c r="F63" i="6" a="1"/>
  <c r="F63" i="6" s="1"/>
  <c r="F69" i="6" a="1"/>
  <c r="F69" i="6" s="1"/>
  <c r="F81" i="6" a="1"/>
  <c r="F81" i="6" s="1"/>
  <c r="F106" i="6" a="1"/>
  <c r="F106" i="6" s="1"/>
  <c r="F112" i="6" a="1"/>
  <c r="F112" i="6" s="1"/>
  <c r="F119" i="6" a="1"/>
  <c r="F119" i="6" s="1"/>
  <c r="F125" i="6" a="1"/>
  <c r="F125" i="6" s="1"/>
  <c r="F138" i="6" a="1"/>
  <c r="F138" i="6" s="1"/>
  <c r="F144" i="6" a="1"/>
  <c r="F144" i="6" s="1"/>
  <c r="F151" i="6" a="1"/>
  <c r="F151" i="6" s="1"/>
  <c r="F157" i="6" a="1"/>
  <c r="F157" i="6" s="1"/>
  <c r="F170" i="6" a="1"/>
  <c r="F170" i="6" s="1"/>
  <c r="F176" i="6" a="1"/>
  <c r="F176" i="6" s="1"/>
  <c r="F183" i="6" a="1"/>
  <c r="F183" i="6" s="1"/>
  <c r="F189" i="6" a="1"/>
  <c r="F189" i="6" s="1"/>
  <c r="F202" i="6" a="1"/>
  <c r="F202" i="6" s="1"/>
  <c r="F208" i="6" a="1"/>
  <c r="F208" i="6" s="1"/>
  <c r="F215" i="6" a="1"/>
  <c r="F215" i="6" s="1"/>
  <c r="F221" i="6" a="1"/>
  <c r="F221" i="6" s="1"/>
  <c r="F234" i="6" a="1"/>
  <c r="F234" i="6" s="1"/>
  <c r="F240" i="6" a="1"/>
  <c r="F240" i="6" s="1"/>
  <c r="F247" i="6" a="1"/>
  <c r="F247" i="6" s="1"/>
  <c r="F253" i="6" a="1"/>
  <c r="F253" i="6" s="1"/>
  <c r="F266" i="6" a="1"/>
  <c r="F266" i="6" s="1"/>
  <c r="F272" i="6" a="1"/>
  <c r="F272" i="6" s="1"/>
  <c r="F279" i="6" a="1"/>
  <c r="F279" i="6" s="1"/>
  <c r="F284" i="6" a="1"/>
  <c r="F284" i="6" s="1"/>
  <c r="E62" i="6" a="1"/>
  <c r="E62" i="6" s="1"/>
  <c r="E83" i="6" a="1"/>
  <c r="E83" i="6" s="1"/>
  <c r="E102" i="6" a="1"/>
  <c r="E102" i="6" s="1"/>
  <c r="E120" i="6" a="1"/>
  <c r="E120" i="6" s="1"/>
  <c r="E137" i="6" a="1"/>
  <c r="E137" i="6" s="1"/>
  <c r="E156" i="6" a="1"/>
  <c r="E156" i="6" s="1"/>
  <c r="E190" i="6" a="1"/>
  <c r="E190" i="6" s="1"/>
  <c r="E210" i="6" a="1"/>
  <c r="E210" i="6" s="1"/>
  <c r="E223" i="6" a="1"/>
  <c r="E223" i="6" s="1"/>
  <c r="E236" i="6" a="1"/>
  <c r="E236" i="6" s="1"/>
  <c r="E249" i="6" a="1"/>
  <c r="E249" i="6" s="1"/>
  <c r="E262" i="6" a="1"/>
  <c r="E262" i="6" s="1"/>
  <c r="E273" i="6" a="1"/>
  <c r="E273" i="6" s="1"/>
  <c r="E283" i="6" a="1"/>
  <c r="E283" i="6" s="1"/>
  <c r="E295" i="6" a="1"/>
  <c r="E295" i="6" s="1"/>
  <c r="E304" i="6" a="1"/>
  <c r="E304" i="6" s="1"/>
  <c r="E327" i="6" a="1"/>
  <c r="E327" i="6" s="1"/>
  <c r="E335" i="6" a="1"/>
  <c r="E335" i="6" s="1"/>
  <c r="E347" i="6" a="1"/>
  <c r="E347" i="6" s="1"/>
  <c r="E356" i="6" a="1"/>
  <c r="E356" i="6" s="1"/>
  <c r="E366" i="6" a="1"/>
  <c r="E366" i="6" s="1"/>
  <c r="E398" i="6" a="1"/>
  <c r="E398" i="6" s="1"/>
  <c r="E406" i="6" a="1"/>
  <c r="E406" i="6" s="1"/>
  <c r="E413" i="6" a="1"/>
  <c r="E413" i="6" s="1"/>
  <c r="E420" i="6" a="1"/>
  <c r="E420" i="6" s="1"/>
  <c r="E427" i="6" a="1"/>
  <c r="E427" i="6" s="1"/>
  <c r="E440" i="6" a="1"/>
  <c r="E440" i="6" s="1"/>
  <c r="E447" i="6" a="1"/>
  <c r="E447" i="6" s="1"/>
  <c r="E453" i="6" a="1"/>
  <c r="E453" i="6" s="1"/>
  <c r="E460" i="6" a="1"/>
  <c r="E460" i="6" s="1"/>
  <c r="E467" i="6" a="1"/>
  <c r="E467" i="6" s="1"/>
  <c r="E480" i="6" a="1"/>
  <c r="E480" i="6" s="1"/>
  <c r="E486" i="6" a="1"/>
  <c r="E486" i="6" s="1"/>
  <c r="E493" i="6" a="1"/>
  <c r="E493" i="6" s="1"/>
  <c r="E500" i="6" a="1"/>
  <c r="E500" i="6" s="1"/>
  <c r="F57" i="6" a="1"/>
  <c r="F57" i="6" s="1"/>
  <c r="F70" i="6" a="1"/>
  <c r="F70" i="6" s="1"/>
  <c r="F76" i="6" a="1"/>
  <c r="F76" i="6" s="1"/>
  <c r="F82" i="6" a="1"/>
  <c r="F82" i="6" s="1"/>
  <c r="F88" i="6" a="1"/>
  <c r="F88" i="6" s="1"/>
  <c r="F94" i="6" a="1"/>
  <c r="F94" i="6" s="1"/>
  <c r="F100" i="6" a="1"/>
  <c r="F100" i="6" s="1"/>
  <c r="F107" i="6" a="1"/>
  <c r="F107" i="6" s="1"/>
  <c r="F113" i="6" a="1"/>
  <c r="F113" i="6" s="1"/>
  <c r="F126" i="6" a="1"/>
  <c r="F126" i="6" s="1"/>
  <c r="F132" i="6" a="1"/>
  <c r="F132" i="6" s="1"/>
  <c r="F139" i="6" a="1"/>
  <c r="F139" i="6" s="1"/>
  <c r="E69" i="6" a="1"/>
  <c r="E69" i="6" s="1"/>
  <c r="E86" i="6" a="1"/>
  <c r="E86" i="6" s="1"/>
  <c r="E103" i="6" a="1"/>
  <c r="E103" i="6" s="1"/>
  <c r="E123" i="6" a="1"/>
  <c r="E123" i="6" s="1"/>
  <c r="E140" i="6" a="1"/>
  <c r="E140" i="6" s="1"/>
  <c r="E157" i="6" a="1"/>
  <c r="E157" i="6" s="1"/>
  <c r="E176" i="6" a="1"/>
  <c r="E176" i="6" s="1"/>
  <c r="E194" i="6" a="1"/>
  <c r="E194" i="6" s="1"/>
  <c r="E211" i="6" a="1"/>
  <c r="E211" i="6" s="1"/>
  <c r="E225" i="6" a="1"/>
  <c r="E225" i="6" s="1"/>
  <c r="E251" i="6" a="1"/>
  <c r="E251" i="6" s="1"/>
  <c r="E274" i="6" a="1"/>
  <c r="E274" i="6" s="1"/>
  <c r="E284" i="6" a="1"/>
  <c r="E284" i="6" s="1"/>
  <c r="E307" i="6" a="1"/>
  <c r="E307" i="6" s="1"/>
  <c r="E316" i="6" a="1"/>
  <c r="E316" i="6" s="1"/>
  <c r="E337" i="6" a="1"/>
  <c r="E337" i="6" s="1"/>
  <c r="E359" i="6" a="1"/>
  <c r="E359" i="6" s="1"/>
  <c r="E367" i="6" a="1"/>
  <c r="E367" i="6" s="1"/>
  <c r="E377" i="6" a="1"/>
  <c r="E377" i="6" s="1"/>
  <c r="E384" i="6" a="1"/>
  <c r="E384" i="6" s="1"/>
  <c r="E392" i="6" a="1"/>
  <c r="E392" i="6" s="1"/>
  <c r="E407" i="6" a="1"/>
  <c r="E407" i="6" s="1"/>
  <c r="E421" i="6" a="1"/>
  <c r="E421" i="6" s="1"/>
  <c r="E434" i="6" a="1"/>
  <c r="E434" i="6" s="1"/>
  <c r="E441" i="6" a="1"/>
  <c r="E441" i="6" s="1"/>
  <c r="E448" i="6" a="1"/>
  <c r="E448" i="6" s="1"/>
  <c r="E454" i="6" a="1"/>
  <c r="E454" i="6" s="1"/>
  <c r="E461" i="6" a="1"/>
  <c r="E461" i="6" s="1"/>
  <c r="E474" i="6" a="1"/>
  <c r="E474" i="6" s="1"/>
  <c r="E481" i="6" a="1"/>
  <c r="E481" i="6" s="1"/>
  <c r="E494" i="6" a="1"/>
  <c r="E494" i="6" s="1"/>
  <c r="E501" i="6" a="1"/>
  <c r="E501" i="6" s="1"/>
  <c r="F58" i="6" a="1"/>
  <c r="F58" i="6" s="1"/>
  <c r="F64" i="6" a="1"/>
  <c r="F64" i="6" s="1"/>
  <c r="F71" i="6" a="1"/>
  <c r="F71" i="6" s="1"/>
  <c r="F77" i="6" a="1"/>
  <c r="F77" i="6" s="1"/>
  <c r="F83" i="6" a="1"/>
  <c r="F83" i="6" s="1"/>
  <c r="F89" i="6" a="1"/>
  <c r="F89" i="6" s="1"/>
  <c r="F95" i="6" a="1"/>
  <c r="F95" i="6" s="1"/>
  <c r="F101" i="6" a="1"/>
  <c r="F101" i="6" s="1"/>
  <c r="F114" i="6" a="1"/>
  <c r="F114" i="6" s="1"/>
  <c r="F120" i="6" a="1"/>
  <c r="F120" i="6" s="1"/>
  <c r="F127" i="6" a="1"/>
  <c r="F127" i="6" s="1"/>
  <c r="F133" i="6" a="1"/>
  <c r="F133" i="6" s="1"/>
  <c r="F146" i="6" a="1"/>
  <c r="F146" i="6" s="1"/>
  <c r="F152" i="6" a="1"/>
  <c r="F152" i="6" s="1"/>
  <c r="F159" i="6" a="1"/>
  <c r="F159" i="6" s="1"/>
  <c r="F165" i="6" a="1"/>
  <c r="F165" i="6" s="1"/>
  <c r="F178" i="6" a="1"/>
  <c r="F178" i="6" s="1"/>
  <c r="F184" i="6" a="1"/>
  <c r="F184" i="6" s="1"/>
  <c r="F191" i="6" a="1"/>
  <c r="F191" i="6" s="1"/>
  <c r="F197" i="6" a="1"/>
  <c r="F197" i="6" s="1"/>
  <c r="F210" i="6" a="1"/>
  <c r="F210" i="6" s="1"/>
  <c r="F216" i="6" a="1"/>
  <c r="F216" i="6" s="1"/>
  <c r="F223" i="6" a="1"/>
  <c r="F223" i="6" s="1"/>
  <c r="F229" i="6" a="1"/>
  <c r="F229" i="6" s="1"/>
  <c r="F242" i="6" a="1"/>
  <c r="F242" i="6" s="1"/>
  <c r="F248" i="6" a="1"/>
  <c r="F248" i="6" s="1"/>
  <c r="E89" i="6" a="1"/>
  <c r="E89" i="6" s="1"/>
  <c r="E107" i="6" a="1"/>
  <c r="E107" i="6" s="1"/>
  <c r="E142" i="6" a="1"/>
  <c r="E142" i="6" s="1"/>
  <c r="E160" i="6" a="1"/>
  <c r="E160" i="6" s="1"/>
  <c r="E177" i="6" a="1"/>
  <c r="E177" i="6" s="1"/>
  <c r="E197" i="6" a="1"/>
  <c r="E197" i="6" s="1"/>
  <c r="E214" i="6" a="1"/>
  <c r="E214" i="6" s="1"/>
  <c r="E227" i="6" a="1"/>
  <c r="E227" i="6" s="1"/>
  <c r="E239" i="6" a="1"/>
  <c r="E239" i="6" s="1"/>
  <c r="E252" i="6" a="1"/>
  <c r="E252" i="6" s="1"/>
  <c r="E265" i="6" a="1"/>
  <c r="E265" i="6" s="1"/>
  <c r="E275" i="6" a="1"/>
  <c r="E275" i="6" s="1"/>
  <c r="E286" i="6" a="1"/>
  <c r="E286" i="6" s="1"/>
  <c r="E296" i="6" a="1"/>
  <c r="E296" i="6" s="1"/>
  <c r="E308" i="6" a="1"/>
  <c r="E308" i="6" s="1"/>
  <c r="E328" i="6" a="1"/>
  <c r="E328" i="6" s="1"/>
  <c r="E340" i="6" a="1"/>
  <c r="E340" i="6" s="1"/>
  <c r="E348" i="6" a="1"/>
  <c r="E348" i="6" s="1"/>
  <c r="E368" i="6" a="1"/>
  <c r="E368" i="6" s="1"/>
  <c r="E378" i="6" a="1"/>
  <c r="E378" i="6" s="1"/>
  <c r="E385" i="6" a="1"/>
  <c r="E385" i="6" s="1"/>
  <c r="E394" i="6" a="1"/>
  <c r="E394" i="6" s="1"/>
  <c r="E400" i="6" a="1"/>
  <c r="E400" i="6" s="1"/>
  <c r="E73" i="6" a="1"/>
  <c r="E73" i="6" s="1"/>
  <c r="E90" i="6" a="1"/>
  <c r="E90" i="6" s="1"/>
  <c r="E109" i="6" a="1"/>
  <c r="E109" i="6" s="1"/>
  <c r="E126" i="6" a="1"/>
  <c r="E126" i="6" s="1"/>
  <c r="E143" i="6" a="1"/>
  <c r="E143" i="6" s="1"/>
  <c r="E163" i="6" a="1"/>
  <c r="E163" i="6" s="1"/>
  <c r="E181" i="6" a="1"/>
  <c r="E181" i="6" s="1"/>
  <c r="E216" i="6" a="1"/>
  <c r="E216" i="6" s="1"/>
  <c r="E241" i="6" a="1"/>
  <c r="E241" i="6" s="1"/>
  <c r="E254" i="6" a="1"/>
  <c r="E254" i="6" s="1"/>
  <c r="E276" i="6" a="1"/>
  <c r="E276" i="6" s="1"/>
  <c r="E287" i="6" a="1"/>
  <c r="E287" i="6" s="1"/>
  <c r="E298" i="6" a="1"/>
  <c r="E298" i="6" s="1"/>
  <c r="E309" i="6" a="1"/>
  <c r="E309" i="6" s="1"/>
  <c r="E320" i="6" a="1"/>
  <c r="E320" i="6" s="1"/>
  <c r="E329" i="6" a="1"/>
  <c r="E329" i="6" s="1"/>
  <c r="E341" i="6" a="1"/>
  <c r="E341" i="6" s="1"/>
  <c r="E360" i="6" a="1"/>
  <c r="E360" i="6" s="1"/>
  <c r="E370" i="6" a="1"/>
  <c r="E370" i="6" s="1"/>
  <c r="E379" i="6" a="1"/>
  <c r="E379" i="6" s="1"/>
  <c r="E386" i="6" a="1"/>
  <c r="E386" i="6" s="1"/>
  <c r="E395" i="6" a="1"/>
  <c r="E395" i="6" s="1"/>
  <c r="E401" i="6" a="1"/>
  <c r="E401" i="6" s="1"/>
  <c r="E408" i="6" a="1"/>
  <c r="E408" i="6" s="1"/>
  <c r="E415" i="6" a="1"/>
  <c r="E415" i="6" s="1"/>
  <c r="E422" i="6" a="1"/>
  <c r="E422" i="6" s="1"/>
  <c r="E429" i="6" a="1"/>
  <c r="E429" i="6" s="1"/>
  <c r="E436" i="6" a="1"/>
  <c r="E436" i="6" s="1"/>
  <c r="E456" i="6" a="1"/>
  <c r="E456" i="6" s="1"/>
  <c r="E462" i="6" a="1"/>
  <c r="E462" i="6" s="1"/>
  <c r="E469" i="6" a="1"/>
  <c r="E469" i="6" s="1"/>
  <c r="E475" i="6" a="1"/>
  <c r="E475" i="6" s="1"/>
  <c r="E489" i="6" a="1"/>
  <c r="E489" i="6" s="1"/>
  <c r="F52" i="6" a="1"/>
  <c r="F52" i="6" s="1"/>
  <c r="F66" i="6" a="1"/>
  <c r="F66" i="6" s="1"/>
  <c r="F72" i="6" a="1"/>
  <c r="F72" i="6" s="1"/>
  <c r="F78" i="6" a="1"/>
  <c r="F78" i="6" s="1"/>
  <c r="F84" i="6" a="1"/>
  <c r="F84" i="6" s="1"/>
  <c r="F91" i="6" a="1"/>
  <c r="F91" i="6" s="1"/>
  <c r="F96" i="6" a="1"/>
  <c r="F96" i="6" s="1"/>
  <c r="F103" i="6" a="1"/>
  <c r="F103" i="6" s="1"/>
  <c r="F109" i="6" a="1"/>
  <c r="F109" i="6" s="1"/>
  <c r="F122" i="6" a="1"/>
  <c r="F122" i="6" s="1"/>
  <c r="F128" i="6" a="1"/>
  <c r="F128" i="6" s="1"/>
  <c r="F135" i="6" a="1"/>
  <c r="F135" i="6" s="1"/>
  <c r="F141" i="6" a="1"/>
  <c r="F141" i="6" s="1"/>
  <c r="F154" i="6" a="1"/>
  <c r="F154" i="6" s="1"/>
  <c r="F160" i="6" a="1"/>
  <c r="F160" i="6" s="1"/>
  <c r="F167" i="6" a="1"/>
  <c r="F167" i="6" s="1"/>
  <c r="E93" i="6" a="1"/>
  <c r="E93" i="6" s="1"/>
  <c r="E129" i="6" a="1"/>
  <c r="E129" i="6" s="1"/>
  <c r="E147" i="6" a="1"/>
  <c r="E147" i="6" s="1"/>
  <c r="E164" i="6" a="1"/>
  <c r="E164" i="6" s="1"/>
  <c r="E183" i="6" a="1"/>
  <c r="E183" i="6" s="1"/>
  <c r="E201" i="6" a="1"/>
  <c r="E201" i="6" s="1"/>
  <c r="E217" i="6" a="1"/>
  <c r="E217" i="6" s="1"/>
  <c r="E230" i="6" a="1"/>
  <c r="E230" i="6" s="1"/>
  <c r="E242" i="6" a="1"/>
  <c r="E242" i="6" s="1"/>
  <c r="E255" i="6" a="1"/>
  <c r="E255" i="6" s="1"/>
  <c r="E268" i="6" a="1"/>
  <c r="E268" i="6" s="1"/>
  <c r="E278" i="6" a="1"/>
  <c r="E278" i="6" s="1"/>
  <c r="E288" i="6" a="1"/>
  <c r="E288" i="6" s="1"/>
  <c r="E300" i="6" a="1"/>
  <c r="E300" i="6" s="1"/>
  <c r="E310" i="6" a="1"/>
  <c r="E310" i="6" s="1"/>
  <c r="E321" i="6" a="1"/>
  <c r="E321" i="6" s="1"/>
  <c r="E331" i="6" a="1"/>
  <c r="E331" i="6" s="1"/>
  <c r="E361" i="6" a="1"/>
  <c r="E361" i="6" s="1"/>
  <c r="E371" i="6" a="1"/>
  <c r="E371" i="6" s="1"/>
  <c r="E388" i="6" a="1"/>
  <c r="E388" i="6" s="1"/>
  <c r="E402" i="6" a="1"/>
  <c r="E402" i="6" s="1"/>
  <c r="E409" i="6" a="1"/>
  <c r="E409" i="6" s="1"/>
  <c r="E423" i="6" a="1"/>
  <c r="E423" i="6" s="1"/>
  <c r="E430" i="6" a="1"/>
  <c r="E430" i="6" s="1"/>
  <c r="E437" i="6" a="1"/>
  <c r="E437" i="6" s="1"/>
  <c r="E443" i="6" a="1"/>
  <c r="E443" i="6" s="1"/>
  <c r="E450" i="6" a="1"/>
  <c r="E450" i="6" s="1"/>
  <c r="E457" i="6" a="1"/>
  <c r="E457" i="6" s="1"/>
  <c r="E463" i="6" a="1"/>
  <c r="E463" i="6" s="1"/>
  <c r="E470" i="6" a="1"/>
  <c r="E470" i="6" s="1"/>
  <c r="E477" i="6" a="1"/>
  <c r="E477" i="6" s="1"/>
  <c r="E483" i="6" a="1"/>
  <c r="E483" i="6" s="1"/>
  <c r="E490" i="6" a="1"/>
  <c r="E490" i="6" s="1"/>
  <c r="E496" i="6" a="1"/>
  <c r="E496" i="6" s="1"/>
  <c r="F53" i="6" a="1"/>
  <c r="F53" i="6" s="1"/>
  <c r="F60" i="6" a="1"/>
  <c r="F60" i="6" s="1"/>
  <c r="F67" i="6" a="1"/>
  <c r="F67" i="6" s="1"/>
  <c r="F73" i="6" a="1"/>
  <c r="F73" i="6" s="1"/>
  <c r="F79" i="6" a="1"/>
  <c r="F79" i="6" s="1"/>
  <c r="F85" i="6" a="1"/>
  <c r="F85" i="6" s="1"/>
  <c r="F97" i="6" a="1"/>
  <c r="F97" i="6" s="1"/>
  <c r="F110" i="6" a="1"/>
  <c r="F110" i="6" s="1"/>
  <c r="F116" i="6" a="1"/>
  <c r="F116" i="6" s="1"/>
  <c r="F123" i="6" a="1"/>
  <c r="F123" i="6" s="1"/>
  <c r="F129" i="6" a="1"/>
  <c r="F129" i="6" s="1"/>
  <c r="F142" i="6" a="1"/>
  <c r="F142" i="6" s="1"/>
  <c r="F148" i="6" a="1"/>
  <c r="F148" i="6" s="1"/>
  <c r="F155" i="6" a="1"/>
  <c r="F155" i="6" s="1"/>
  <c r="F161" i="6" a="1"/>
  <c r="F161" i="6" s="1"/>
  <c r="F174" i="6" a="1"/>
  <c r="F174" i="6" s="1"/>
  <c r="F180" i="6" a="1"/>
  <c r="F180" i="6" s="1"/>
  <c r="F187" i="6" a="1"/>
  <c r="F187" i="6" s="1"/>
  <c r="F193" i="6" a="1"/>
  <c r="F193" i="6" s="1"/>
  <c r="F206" i="6" a="1"/>
  <c r="F206" i="6" s="1"/>
  <c r="F212" i="6" a="1"/>
  <c r="F212" i="6" s="1"/>
  <c r="F219" i="6" a="1"/>
  <c r="F219" i="6" s="1"/>
  <c r="F225" i="6" a="1"/>
  <c r="F225" i="6" s="1"/>
  <c r="E76" i="6" a="1"/>
  <c r="E76" i="6" s="1"/>
  <c r="E95" i="6" a="1"/>
  <c r="E95" i="6" s="1"/>
  <c r="E113" i="6" a="1"/>
  <c r="E113" i="6" s="1"/>
  <c r="E130" i="6" a="1"/>
  <c r="E130" i="6" s="1"/>
  <c r="E167" i="6" a="1"/>
  <c r="E167" i="6" s="1"/>
  <c r="E184" i="6" a="1"/>
  <c r="E184" i="6" s="1"/>
  <c r="E219" i="6" a="1"/>
  <c r="E219" i="6" s="1"/>
  <c r="E244" i="6" a="1"/>
  <c r="E244" i="6" s="1"/>
  <c r="E256" i="6" a="1"/>
  <c r="E256" i="6" s="1"/>
  <c r="E269" i="6" a="1"/>
  <c r="E269" i="6" s="1"/>
  <c r="E280" i="6" a="1"/>
  <c r="E280" i="6" s="1"/>
  <c r="E289" i="6" a="1"/>
  <c r="E289" i="6" s="1"/>
  <c r="E301" i="6" a="1"/>
  <c r="E301" i="6" s="1"/>
  <c r="E322" i="6" a="1"/>
  <c r="E322" i="6" s="1"/>
  <c r="E333" i="6" a="1"/>
  <c r="E333" i="6" s="1"/>
  <c r="E342" i="6" a="1"/>
  <c r="E342" i="6" s="1"/>
  <c r="E352" i="6" a="1"/>
  <c r="E352" i="6" s="1"/>
  <c r="E363" i="6" a="1"/>
  <c r="E363" i="6" s="1"/>
  <c r="E372" i="6" a="1"/>
  <c r="E372" i="6" s="1"/>
  <c r="E380" i="6" a="1"/>
  <c r="E380" i="6" s="1"/>
  <c r="E396" i="6" a="1"/>
  <c r="E396" i="6" s="1"/>
  <c r="E403" i="6" a="1"/>
  <c r="E403" i="6" s="1"/>
  <c r="E410" i="6" a="1"/>
  <c r="E410" i="6" s="1"/>
  <c r="E416" i="6" a="1"/>
  <c r="E416" i="6" s="1"/>
  <c r="E424" i="6" a="1"/>
  <c r="E424" i="6" s="1"/>
  <c r="E431" i="6" a="1"/>
  <c r="E431" i="6" s="1"/>
  <c r="E438" i="6" a="1"/>
  <c r="E438" i="6" s="1"/>
  <c r="E444" i="6" a="1"/>
  <c r="E444" i="6" s="1"/>
  <c r="E458" i="6" a="1"/>
  <c r="E458" i="6" s="1"/>
  <c r="E464" i="6" a="1"/>
  <c r="E464" i="6" s="1"/>
  <c r="E471" i="6" a="1"/>
  <c r="E471" i="6" s="1"/>
  <c r="E478" i="6" a="1"/>
  <c r="E478" i="6" s="1"/>
  <c r="E497" i="6" a="1"/>
  <c r="E497" i="6" s="1"/>
  <c r="F54" i="6" a="1"/>
  <c r="F54" i="6" s="1"/>
  <c r="F61" i="6" a="1"/>
  <c r="F61" i="6" s="1"/>
  <c r="F74" i="6" a="1"/>
  <c r="F74" i="6" s="1"/>
  <c r="F86" i="6" a="1"/>
  <c r="F86" i="6" s="1"/>
  <c r="F92" i="6" a="1"/>
  <c r="F92" i="6" s="1"/>
  <c r="F98" i="6" a="1"/>
  <c r="F98" i="6" s="1"/>
  <c r="F104" i="6" a="1"/>
  <c r="F104" i="6" s="1"/>
  <c r="F111" i="6" a="1"/>
  <c r="F111" i="6" s="1"/>
  <c r="F117" i="6" a="1"/>
  <c r="F117" i="6" s="1"/>
  <c r="F130" i="6" a="1"/>
  <c r="F130" i="6" s="1"/>
  <c r="F136" i="6" a="1"/>
  <c r="F136" i="6" s="1"/>
  <c r="F143" i="6" a="1"/>
  <c r="F143" i="6" s="1"/>
  <c r="F149" i="6" a="1"/>
  <c r="F149" i="6" s="1"/>
  <c r="F162" i="6" a="1"/>
  <c r="F162" i="6" s="1"/>
  <c r="F168" i="6" a="1"/>
  <c r="F168" i="6" s="1"/>
  <c r="F175" i="6" a="1"/>
  <c r="F175" i="6" s="1"/>
  <c r="F181" i="6" a="1"/>
  <c r="F181" i="6" s="1"/>
  <c r="F194" i="6" a="1"/>
  <c r="F194" i="6" s="1"/>
  <c r="F200" i="6" a="1"/>
  <c r="F200" i="6" s="1"/>
  <c r="F207" i="6" a="1"/>
  <c r="F207" i="6" s="1"/>
  <c r="F213" i="6" a="1"/>
  <c r="F213" i="6" s="1"/>
  <c r="F226" i="6" a="1"/>
  <c r="F226" i="6" s="1"/>
  <c r="F232" i="6" a="1"/>
  <c r="F232" i="6" s="1"/>
  <c r="F239" i="6" a="1"/>
  <c r="F239" i="6" s="1"/>
  <c r="F245" i="6" a="1"/>
  <c r="F245" i="6" s="1"/>
  <c r="F258" i="6" a="1"/>
  <c r="F258" i="6" s="1"/>
  <c r="F264" i="6" a="1"/>
  <c r="F264" i="6" s="1"/>
  <c r="F271" i="6" a="1"/>
  <c r="F271" i="6" s="1"/>
  <c r="F277" i="6" a="1"/>
  <c r="F277" i="6" s="1"/>
  <c r="F282" i="6" a="1"/>
  <c r="F282" i="6" s="1"/>
  <c r="F295" i="6" a="1"/>
  <c r="F295" i="6" s="1"/>
  <c r="F300" i="6" a="1"/>
  <c r="F300" i="6" s="1"/>
  <c r="F312" i="6" a="1"/>
  <c r="F312" i="6" s="1"/>
  <c r="F318" i="6" a="1"/>
  <c r="F318" i="6" s="1"/>
  <c r="F323" i="6" a="1"/>
  <c r="F323" i="6" s="1"/>
  <c r="E79" i="6" a="1"/>
  <c r="E79" i="6" s="1"/>
  <c r="E220" i="6" a="1"/>
  <c r="E220" i="6" s="1"/>
  <c r="E314" i="6" a="1"/>
  <c r="E314" i="6" s="1"/>
  <c r="E390" i="6" a="1"/>
  <c r="E390" i="6" s="1"/>
  <c r="E425" i="6" a="1"/>
  <c r="E425" i="6" s="1"/>
  <c r="E451" i="6" a="1"/>
  <c r="E451" i="6" s="1"/>
  <c r="E479" i="6" a="1"/>
  <c r="E479" i="6" s="1"/>
  <c r="F55" i="6" a="1"/>
  <c r="F55" i="6" s="1"/>
  <c r="F80" i="6" a="1"/>
  <c r="F80" i="6" s="1"/>
  <c r="F105" i="6" a="1"/>
  <c r="F105" i="6" s="1"/>
  <c r="F131" i="6" a="1"/>
  <c r="F131" i="6" s="1"/>
  <c r="F169" i="6" a="1"/>
  <c r="F169" i="6" s="1"/>
  <c r="F182" i="6" a="1"/>
  <c r="F182" i="6" s="1"/>
  <c r="F195" i="6" a="1"/>
  <c r="F195" i="6" s="1"/>
  <c r="F220" i="6" a="1"/>
  <c r="F220" i="6" s="1"/>
  <c r="F243" i="6" a="1"/>
  <c r="F243" i="6" s="1"/>
  <c r="F252" i="6" a="1"/>
  <c r="F252" i="6" s="1"/>
  <c r="F261" i="6" a="1"/>
  <c r="F261" i="6" s="1"/>
  <c r="F269" i="6" a="1"/>
  <c r="F269" i="6" s="1"/>
  <c r="F278" i="6" a="1"/>
  <c r="F278" i="6" s="1"/>
  <c r="F286" i="6" a="1"/>
  <c r="F286" i="6" s="1"/>
  <c r="F292" i="6" a="1"/>
  <c r="F292" i="6" s="1"/>
  <c r="F298" i="6" a="1"/>
  <c r="F298" i="6" s="1"/>
  <c r="F305" i="6" a="1"/>
  <c r="F305" i="6" s="1"/>
  <c r="F326" i="6" a="1"/>
  <c r="F326" i="6" s="1"/>
  <c r="F331" i="6" a="1"/>
  <c r="F331" i="6" s="1"/>
  <c r="F337" i="6" a="1"/>
  <c r="F337" i="6" s="1"/>
  <c r="F349" i="6" a="1"/>
  <c r="F349" i="6" s="1"/>
  <c r="F354" i="6" a="1"/>
  <c r="F354" i="6" s="1"/>
  <c r="F367" i="6" a="1"/>
  <c r="F367" i="6" s="1"/>
  <c r="F372" i="6" a="1"/>
  <c r="F372" i="6" s="1"/>
  <c r="F384" i="6" a="1"/>
  <c r="F384" i="6" s="1"/>
  <c r="F390" i="6" a="1"/>
  <c r="F390" i="6" s="1"/>
  <c r="F395" i="6" a="1"/>
  <c r="F395" i="6" s="1"/>
  <c r="F401" i="6" a="1"/>
  <c r="F401" i="6" s="1"/>
  <c r="F413" i="6" a="1"/>
  <c r="F413" i="6" s="1"/>
  <c r="F418" i="6" a="1"/>
  <c r="F418" i="6" s="1"/>
  <c r="F431" i="6" a="1"/>
  <c r="F431" i="6" s="1"/>
  <c r="F436" i="6" a="1"/>
  <c r="F436" i="6" s="1"/>
  <c r="F448" i="6" a="1"/>
  <c r="F448" i="6" s="1"/>
  <c r="F454" i="6" a="1"/>
  <c r="F454" i="6" s="1"/>
  <c r="F459" i="6" a="1"/>
  <c r="F459" i="6" s="1"/>
  <c r="F465" i="6" a="1"/>
  <c r="F465" i="6" s="1"/>
  <c r="E96" i="6" a="1"/>
  <c r="E96" i="6" s="1"/>
  <c r="E233" i="6" a="1"/>
  <c r="E233" i="6" s="1"/>
  <c r="E323" i="6" a="1"/>
  <c r="E323" i="6" s="1"/>
  <c r="E397" i="6" a="1"/>
  <c r="E397" i="6" s="1"/>
  <c r="E428" i="6" a="1"/>
  <c r="E428" i="6" s="1"/>
  <c r="E455" i="6" a="1"/>
  <c r="E455" i="6" s="1"/>
  <c r="F59" i="6" a="1"/>
  <c r="F59" i="6" s="1"/>
  <c r="F108" i="6" a="1"/>
  <c r="F108" i="6" s="1"/>
  <c r="F134" i="6" a="1"/>
  <c r="F134" i="6" s="1"/>
  <c r="F153" i="6" a="1"/>
  <c r="F153" i="6" s="1"/>
  <c r="F171" i="6" a="1"/>
  <c r="F171" i="6" s="1"/>
  <c r="F196" i="6" a="1"/>
  <c r="F196" i="6" s="1"/>
  <c r="F209" i="6" a="1"/>
  <c r="F209" i="6" s="1"/>
  <c r="F222" i="6" a="1"/>
  <c r="F222" i="6" s="1"/>
  <c r="F233" i="6" a="1"/>
  <c r="F233" i="6" s="1"/>
  <c r="F254" i="6" a="1"/>
  <c r="F254" i="6" s="1"/>
  <c r="F262" i="6" a="1"/>
  <c r="F262" i="6" s="1"/>
  <c r="F270" i="6" a="1"/>
  <c r="F270" i="6" s="1"/>
  <c r="F287" i="6" a="1"/>
  <c r="F287" i="6" s="1"/>
  <c r="F293" i="6" a="1"/>
  <c r="F293" i="6" s="1"/>
  <c r="F299" i="6" a="1"/>
  <c r="F299" i="6" s="1"/>
  <c r="F306" i="6" a="1"/>
  <c r="F306" i="6" s="1"/>
  <c r="F313" i="6" a="1"/>
  <c r="F313" i="6" s="1"/>
  <c r="F320" i="6" a="1"/>
  <c r="F320" i="6" s="1"/>
  <c r="F327" i="6" a="1"/>
  <c r="F327" i="6" s="1"/>
  <c r="F332" i="6" a="1"/>
  <c r="F332" i="6" s="1"/>
  <c r="F344" i="6" a="1"/>
  <c r="F344" i="6" s="1"/>
  <c r="F350" i="6" a="1"/>
  <c r="F350" i="6" s="1"/>
  <c r="F355" i="6" a="1"/>
  <c r="F355" i="6" s="1"/>
  <c r="F361" i="6" a="1"/>
  <c r="F361" i="6" s="1"/>
  <c r="F373" i="6" a="1"/>
  <c r="F373" i="6" s="1"/>
  <c r="F378" i="6" a="1"/>
  <c r="F378" i="6" s="1"/>
  <c r="F391" i="6" a="1"/>
  <c r="F391" i="6" s="1"/>
  <c r="F396" i="6" a="1"/>
  <c r="F396" i="6" s="1"/>
  <c r="F408" i="6" a="1"/>
  <c r="F408" i="6" s="1"/>
  <c r="F414" i="6" a="1"/>
  <c r="F414" i="6" s="1"/>
  <c r="F419" i="6" a="1"/>
  <c r="F419" i="6" s="1"/>
  <c r="F425" i="6" a="1"/>
  <c r="F425" i="6" s="1"/>
  <c r="F437" i="6" a="1"/>
  <c r="F437" i="6" s="1"/>
  <c r="F442" i="6" a="1"/>
  <c r="F442" i="6" s="1"/>
  <c r="F455" i="6" a="1"/>
  <c r="F455" i="6" s="1"/>
  <c r="F460" i="6" a="1"/>
  <c r="F460" i="6" s="1"/>
  <c r="F472" i="6" a="1"/>
  <c r="F472" i="6" s="1"/>
  <c r="F478" i="6" a="1"/>
  <c r="F478" i="6" s="1"/>
  <c r="F483" i="6" a="1"/>
  <c r="F483" i="6" s="1"/>
  <c r="F489" i="6" a="1"/>
  <c r="F489" i="6" s="1"/>
  <c r="F501" i="6" a="1"/>
  <c r="F501" i="6" s="1"/>
  <c r="G56" i="6" a="1"/>
  <c r="G56" i="6" s="1"/>
  <c r="E116" i="6" a="1"/>
  <c r="E116" i="6" s="1"/>
  <c r="E246" i="6" a="1"/>
  <c r="E246" i="6" s="1"/>
  <c r="E404" i="6" a="1"/>
  <c r="E404" i="6" s="1"/>
  <c r="E432" i="6" a="1"/>
  <c r="E432" i="6" s="1"/>
  <c r="E484" i="6" a="1"/>
  <c r="E484" i="6" s="1"/>
  <c r="F62" i="6" a="1"/>
  <c r="F62" i="6" s="1"/>
  <c r="F87" i="6" a="1"/>
  <c r="F87" i="6" s="1"/>
  <c r="F137" i="6" a="1"/>
  <c r="F137" i="6" s="1"/>
  <c r="F156" i="6" a="1"/>
  <c r="F156" i="6" s="1"/>
  <c r="F172" i="6" a="1"/>
  <c r="F172" i="6" s="1"/>
  <c r="F185" i="6" a="1"/>
  <c r="F185" i="6" s="1"/>
  <c r="F198" i="6" a="1"/>
  <c r="F198" i="6" s="1"/>
  <c r="F211" i="6" a="1"/>
  <c r="F211" i="6" s="1"/>
  <c r="F235" i="6" a="1"/>
  <c r="F235" i="6" s="1"/>
  <c r="F244" i="6" a="1"/>
  <c r="F244" i="6" s="1"/>
  <c r="F255" i="6" a="1"/>
  <c r="F255" i="6" s="1"/>
  <c r="F263" i="6" a="1"/>
  <c r="F263" i="6" s="1"/>
  <c r="F280" i="6" a="1"/>
  <c r="F280" i="6" s="1"/>
  <c r="F294" i="6" a="1"/>
  <c r="F294" i="6" s="1"/>
  <c r="F301" i="6" a="1"/>
  <c r="F301" i="6" s="1"/>
  <c r="F307" i="6" a="1"/>
  <c r="F307" i="6" s="1"/>
  <c r="F333" i="6" a="1"/>
  <c r="F333" i="6" s="1"/>
  <c r="F338" i="6" a="1"/>
  <c r="F338" i="6" s="1"/>
  <c r="F351" i="6" a="1"/>
  <c r="F351" i="6" s="1"/>
  <c r="F356" i="6" a="1"/>
  <c r="F356" i="6" s="1"/>
  <c r="F368" i="6" a="1"/>
  <c r="F368" i="6" s="1"/>
  <c r="F374" i="6" a="1"/>
  <c r="F374" i="6" s="1"/>
  <c r="F379" i="6" a="1"/>
  <c r="F379" i="6" s="1"/>
  <c r="F385" i="6" a="1"/>
  <c r="F385" i="6" s="1"/>
  <c r="E258" i="6" a="1"/>
  <c r="E258" i="6" s="1"/>
  <c r="E435" i="6" a="1"/>
  <c r="E435" i="6" s="1"/>
  <c r="E488" i="6" a="1"/>
  <c r="E488" i="6" s="1"/>
  <c r="F65" i="6" a="1"/>
  <c r="F65" i="6" s="1"/>
  <c r="F90" i="6" a="1"/>
  <c r="F90" i="6" s="1"/>
  <c r="F115" i="6" a="1"/>
  <c r="F115" i="6" s="1"/>
  <c r="F140" i="6" a="1"/>
  <c r="F140" i="6" s="1"/>
  <c r="F158" i="6" a="1"/>
  <c r="F158" i="6" s="1"/>
  <c r="F173" i="6" a="1"/>
  <c r="F173" i="6" s="1"/>
  <c r="F186" i="6" a="1"/>
  <c r="F186" i="6" s="1"/>
  <c r="F199" i="6" a="1"/>
  <c r="F199" i="6" s="1"/>
  <c r="F224" i="6" a="1"/>
  <c r="F224" i="6" s="1"/>
  <c r="F236" i="6" a="1"/>
  <c r="F236" i="6" s="1"/>
  <c r="F246" i="6" a="1"/>
  <c r="F246" i="6" s="1"/>
  <c r="F273" i="6" a="1"/>
  <c r="F273" i="6" s="1"/>
  <c r="F288" i="6" a="1"/>
  <c r="F288" i="6" s="1"/>
  <c r="F302" i="6" a="1"/>
  <c r="F302" i="6" s="1"/>
  <c r="F308" i="6" a="1"/>
  <c r="F308" i="6" s="1"/>
  <c r="F314" i="6" a="1"/>
  <c r="F314" i="6" s="1"/>
  <c r="F321" i="6" a="1"/>
  <c r="F321" i="6" s="1"/>
  <c r="F328" i="6" a="1"/>
  <c r="F328" i="6" s="1"/>
  <c r="F334" i="6" a="1"/>
  <c r="F334" i="6" s="1"/>
  <c r="F339" i="6" a="1"/>
  <c r="F339" i="6" s="1"/>
  <c r="F345" i="6" a="1"/>
  <c r="F345" i="6" s="1"/>
  <c r="F357" i="6" a="1"/>
  <c r="F357" i="6" s="1"/>
  <c r="F362" i="6" a="1"/>
  <c r="F362" i="6" s="1"/>
  <c r="F375" i="6" a="1"/>
  <c r="F375" i="6" s="1"/>
  <c r="F380" i="6" a="1"/>
  <c r="F380" i="6" s="1"/>
  <c r="F392" i="6" a="1"/>
  <c r="F392" i="6" s="1"/>
  <c r="F398" i="6" a="1"/>
  <c r="F398" i="6" s="1"/>
  <c r="F403" i="6" a="1"/>
  <c r="F403" i="6" s="1"/>
  <c r="F409" i="6" a="1"/>
  <c r="F409" i="6" s="1"/>
  <c r="F421" i="6" a="1"/>
  <c r="F421" i="6" s="1"/>
  <c r="F426" i="6" a="1"/>
  <c r="F426" i="6" s="1"/>
  <c r="F439" i="6" a="1"/>
  <c r="F439" i="6" s="1"/>
  <c r="F444" i="6" a="1"/>
  <c r="F444" i="6" s="1"/>
  <c r="F456" i="6" a="1"/>
  <c r="F456" i="6" s="1"/>
  <c r="F462" i="6" a="1"/>
  <c r="F462" i="6" s="1"/>
  <c r="F467" i="6" a="1"/>
  <c r="F467" i="6" s="1"/>
  <c r="F473" i="6" a="1"/>
  <c r="F473" i="6" s="1"/>
  <c r="F485" i="6" a="1"/>
  <c r="F485" i="6" s="1"/>
  <c r="F490" i="6" a="1"/>
  <c r="F490" i="6" s="1"/>
  <c r="G53" i="6" a="1"/>
  <c r="G53" i="6" s="1"/>
  <c r="G58" i="6" a="1"/>
  <c r="G58" i="6" s="1"/>
  <c r="G70" i="6" a="1"/>
  <c r="G70" i="6" s="1"/>
  <c r="E150" i="6" a="1"/>
  <c r="E150" i="6" s="1"/>
  <c r="E353" i="6" a="1"/>
  <c r="E353" i="6" s="1"/>
  <c r="E411" i="6" a="1"/>
  <c r="E411" i="6" s="1"/>
  <c r="E491" i="6" a="1"/>
  <c r="E491" i="6" s="1"/>
  <c r="F68" i="6" a="1"/>
  <c r="F68" i="6" s="1"/>
  <c r="F93" i="6" a="1"/>
  <c r="F93" i="6" s="1"/>
  <c r="F118" i="6" a="1"/>
  <c r="F118" i="6" s="1"/>
  <c r="F188" i="6" a="1"/>
  <c r="F188" i="6" s="1"/>
  <c r="F201" i="6" a="1"/>
  <c r="F201" i="6" s="1"/>
  <c r="F214" i="6" a="1"/>
  <c r="F214" i="6" s="1"/>
  <c r="F227" i="6" a="1"/>
  <c r="F227" i="6" s="1"/>
  <c r="F237" i="6" a="1"/>
  <c r="F237" i="6" s="1"/>
  <c r="F256" i="6" a="1"/>
  <c r="F256" i="6" s="1"/>
  <c r="F265" i="6" a="1"/>
  <c r="F265" i="6" s="1"/>
  <c r="F274" i="6" a="1"/>
  <c r="F274" i="6" s="1"/>
  <c r="F281" i="6" a="1"/>
  <c r="F281" i="6" s="1"/>
  <c r="F289" i="6" a="1"/>
  <c r="F289" i="6" s="1"/>
  <c r="F296" i="6" a="1"/>
  <c r="F296" i="6" s="1"/>
  <c r="F303" i="6" a="1"/>
  <c r="F303" i="6" s="1"/>
  <c r="F309" i="6" a="1"/>
  <c r="F309" i="6" s="1"/>
  <c r="F315" i="6" a="1"/>
  <c r="F315" i="6" s="1"/>
  <c r="F335" i="6" a="1"/>
  <c r="F335" i="6" s="1"/>
  <c r="F340" i="6" a="1"/>
  <c r="F340" i="6" s="1"/>
  <c r="F352" i="6" a="1"/>
  <c r="F352" i="6" s="1"/>
  <c r="F358" i="6" a="1"/>
  <c r="F358" i="6" s="1"/>
  <c r="F363" i="6" a="1"/>
  <c r="F363" i="6" s="1"/>
  <c r="F369" i="6" a="1"/>
  <c r="F369" i="6" s="1"/>
  <c r="F381" i="6" a="1"/>
  <c r="F381" i="6" s="1"/>
  <c r="F386" i="6" a="1"/>
  <c r="F386" i="6" s="1"/>
  <c r="F399" i="6" a="1"/>
  <c r="F399" i="6" s="1"/>
  <c r="F404" i="6" a="1"/>
  <c r="F404" i="6" s="1"/>
  <c r="F416" i="6" a="1"/>
  <c r="F416" i="6" s="1"/>
  <c r="F422" i="6" a="1"/>
  <c r="F422" i="6" s="1"/>
  <c r="F427" i="6" a="1"/>
  <c r="F427" i="6" s="1"/>
  <c r="F433" i="6" a="1"/>
  <c r="F433" i="6" s="1"/>
  <c r="F445" i="6" a="1"/>
  <c r="F445" i="6" s="1"/>
  <c r="F450" i="6" a="1"/>
  <c r="F450" i="6" s="1"/>
  <c r="F463" i="6" a="1"/>
  <c r="F463" i="6" s="1"/>
  <c r="F468" i="6" a="1"/>
  <c r="F468" i="6" s="1"/>
  <c r="F480" i="6" a="1"/>
  <c r="F480" i="6" s="1"/>
  <c r="F486" i="6" a="1"/>
  <c r="F486" i="6" s="1"/>
  <c r="F491" i="6" a="1"/>
  <c r="F491" i="6" s="1"/>
  <c r="F497" i="6" a="1"/>
  <c r="F497" i="6" s="1"/>
  <c r="G59" i="6" a="1"/>
  <c r="G59" i="6" s="1"/>
  <c r="G64" i="6" a="1"/>
  <c r="G64" i="6" s="1"/>
  <c r="G77" i="6" a="1"/>
  <c r="G77" i="6" s="1"/>
  <c r="G82" i="6" a="1"/>
  <c r="G82" i="6" s="1"/>
  <c r="G94" i="6" a="1"/>
  <c r="G94" i="6" s="1"/>
  <c r="G100" i="6" a="1"/>
  <c r="G100" i="6" s="1"/>
  <c r="G105" i="6" a="1"/>
  <c r="G105" i="6" s="1"/>
  <c r="G111" i="6" a="1"/>
  <c r="G111" i="6" s="1"/>
  <c r="E170" i="6" a="1"/>
  <c r="E170" i="6" s="1"/>
  <c r="E281" i="6" a="1"/>
  <c r="E281" i="6" s="1"/>
  <c r="E365" i="6" a="1"/>
  <c r="E365" i="6" s="1"/>
  <c r="E414" i="6" a="1"/>
  <c r="E414" i="6" s="1"/>
  <c r="E442" i="6" a="1"/>
  <c r="E442" i="6" s="1"/>
  <c r="E468" i="6" a="1"/>
  <c r="E468" i="6" s="1"/>
  <c r="E495" i="6" a="1"/>
  <c r="E495" i="6" s="1"/>
  <c r="F121" i="6" a="1"/>
  <c r="F121" i="6" s="1"/>
  <c r="F145" i="6" a="1"/>
  <c r="F145" i="6" s="1"/>
  <c r="F163" i="6" a="1"/>
  <c r="F163" i="6" s="1"/>
  <c r="F177" i="6" a="1"/>
  <c r="F177" i="6" s="1"/>
  <c r="F190" i="6" a="1"/>
  <c r="F190" i="6" s="1"/>
  <c r="F203" i="6" a="1"/>
  <c r="F203" i="6" s="1"/>
  <c r="F228" i="6" a="1"/>
  <c r="F228" i="6" s="1"/>
  <c r="F238" i="6" a="1"/>
  <c r="F238" i="6" s="1"/>
  <c r="F249" i="6" a="1"/>
  <c r="F249" i="6" s="1"/>
  <c r="F257" i="6" a="1"/>
  <c r="F257" i="6" s="1"/>
  <c r="F267" i="6" a="1"/>
  <c r="F267" i="6" s="1"/>
  <c r="F275" i="6" a="1"/>
  <c r="F275" i="6" s="1"/>
  <c r="F310" i="6" a="1"/>
  <c r="F310" i="6" s="1"/>
  <c r="F316" i="6" a="1"/>
  <c r="F316" i="6" s="1"/>
  <c r="F322" i="6" a="1"/>
  <c r="F322" i="6" s="1"/>
  <c r="F329" i="6" a="1"/>
  <c r="F329" i="6" s="1"/>
  <c r="F341" i="6" a="1"/>
  <c r="F341" i="6" s="1"/>
  <c r="F346" i="6" a="1"/>
  <c r="F346" i="6" s="1"/>
  <c r="F359" i="6" a="1"/>
  <c r="F359" i="6" s="1"/>
  <c r="F364" i="6" a="1"/>
  <c r="F364" i="6" s="1"/>
  <c r="F376" i="6" a="1"/>
  <c r="F376" i="6" s="1"/>
  <c r="F382" i="6" a="1"/>
  <c r="F382" i="6" s="1"/>
  <c r="F387" i="6" a="1"/>
  <c r="F387" i="6" s="1"/>
  <c r="F393" i="6" a="1"/>
  <c r="F393" i="6" s="1"/>
  <c r="F405" i="6" a="1"/>
  <c r="F405" i="6" s="1"/>
  <c r="F410" i="6" a="1"/>
  <c r="F410" i="6" s="1"/>
  <c r="F423" i="6" a="1"/>
  <c r="F423" i="6" s="1"/>
  <c r="F428" i="6" a="1"/>
  <c r="F428" i="6" s="1"/>
  <c r="F440" i="6" a="1"/>
  <c r="F440" i="6" s="1"/>
  <c r="F446" i="6" a="1"/>
  <c r="F446" i="6" s="1"/>
  <c r="F451" i="6" a="1"/>
  <c r="F451" i="6" s="1"/>
  <c r="F457" i="6" a="1"/>
  <c r="F457" i="6" s="1"/>
  <c r="F469" i="6" a="1"/>
  <c r="F469" i="6" s="1"/>
  <c r="F474" i="6" a="1"/>
  <c r="F474" i="6" s="1"/>
  <c r="F487" i="6" a="1"/>
  <c r="F487" i="6" s="1"/>
  <c r="F492" i="6" a="1"/>
  <c r="F492" i="6" s="1"/>
  <c r="G54" i="6" a="1"/>
  <c r="G54" i="6" s="1"/>
  <c r="G60" i="6" a="1"/>
  <c r="G60" i="6" s="1"/>
  <c r="G65" i="6" a="1"/>
  <c r="G65" i="6" s="1"/>
  <c r="G71" i="6" a="1"/>
  <c r="G71" i="6" s="1"/>
  <c r="G83" i="6" a="1"/>
  <c r="G83" i="6" s="1"/>
  <c r="G88" i="6" a="1"/>
  <c r="G88" i="6" s="1"/>
  <c r="G101" i="6" a="1"/>
  <c r="G101" i="6" s="1"/>
  <c r="G106" i="6" a="1"/>
  <c r="G106" i="6" s="1"/>
  <c r="G118" i="6" a="1"/>
  <c r="G118" i="6" s="1"/>
  <c r="G124" i="6" a="1"/>
  <c r="G124" i="6" s="1"/>
  <c r="G140" i="6" a="1"/>
  <c r="G140" i="6" s="1"/>
  <c r="E291" i="6" a="1"/>
  <c r="E291" i="6" s="1"/>
  <c r="E373" i="6" a="1"/>
  <c r="E373" i="6" s="1"/>
  <c r="E418" i="6" a="1"/>
  <c r="E418" i="6" s="1"/>
  <c r="E445" i="6" a="1"/>
  <c r="E445" i="6" s="1"/>
  <c r="E472" i="6" a="1"/>
  <c r="E472" i="6" s="1"/>
  <c r="F75" i="6" a="1"/>
  <c r="F75" i="6" s="1"/>
  <c r="F99" i="6" a="1"/>
  <c r="F99" i="6" s="1"/>
  <c r="F124" i="6" a="1"/>
  <c r="F124" i="6" s="1"/>
  <c r="F147" i="6" a="1"/>
  <c r="F147" i="6" s="1"/>
  <c r="F164" i="6" a="1"/>
  <c r="F164" i="6" s="1"/>
  <c r="F179" i="6" a="1"/>
  <c r="F179" i="6" s="1"/>
  <c r="F204" i="6" a="1"/>
  <c r="F204" i="6" s="1"/>
  <c r="F217" i="6" a="1"/>
  <c r="F217" i="6" s="1"/>
  <c r="F230" i="6" a="1"/>
  <c r="F230" i="6" s="1"/>
  <c r="F250" i="6" a="1"/>
  <c r="F250" i="6" s="1"/>
  <c r="F259" i="6" a="1"/>
  <c r="F259" i="6" s="1"/>
  <c r="F283" i="6" a="1"/>
  <c r="F283" i="6" s="1"/>
  <c r="F290" i="6" a="1"/>
  <c r="F290" i="6" s="1"/>
  <c r="F297" i="6" a="1"/>
  <c r="F297" i="6" s="1"/>
  <c r="F304" i="6" a="1"/>
  <c r="F304" i="6" s="1"/>
  <c r="F311" i="6" a="1"/>
  <c r="F311" i="6" s="1"/>
  <c r="F317" i="6" a="1"/>
  <c r="F317" i="6" s="1"/>
  <c r="F324" i="6" a="1"/>
  <c r="F324" i="6" s="1"/>
  <c r="F336" i="6" a="1"/>
  <c r="F336" i="6" s="1"/>
  <c r="F342" i="6" a="1"/>
  <c r="F342" i="6" s="1"/>
  <c r="E204" i="6" a="1"/>
  <c r="E204" i="6" s="1"/>
  <c r="E449" i="6" a="1"/>
  <c r="E449" i="6" s="1"/>
  <c r="F102" i="6" a="1"/>
  <c r="F102" i="6" s="1"/>
  <c r="F150" i="6" a="1"/>
  <c r="F150" i="6" s="1"/>
  <c r="F166" i="6" a="1"/>
  <c r="F166" i="6" s="1"/>
  <c r="F192" i="6" a="1"/>
  <c r="F192" i="6" s="1"/>
  <c r="F205" i="6" a="1"/>
  <c r="F205" i="6" s="1"/>
  <c r="F218" i="6" a="1"/>
  <c r="F218" i="6" s="1"/>
  <c r="F231" i="6" a="1"/>
  <c r="F231" i="6" s="1"/>
  <c r="F241" i="6" a="1"/>
  <c r="F241" i="6" s="1"/>
  <c r="F251" i="6" a="1"/>
  <c r="F251" i="6" s="1"/>
  <c r="F260" i="6" a="1"/>
  <c r="F260" i="6" s="1"/>
  <c r="F268" i="6" a="1"/>
  <c r="F268" i="6" s="1"/>
  <c r="F276" i="6" a="1"/>
  <c r="F276" i="6" s="1"/>
  <c r="F285" i="6" a="1"/>
  <c r="F285" i="6" s="1"/>
  <c r="F291" i="6" a="1"/>
  <c r="F291" i="6" s="1"/>
  <c r="F319" i="6" a="1"/>
  <c r="F319" i="6" s="1"/>
  <c r="F325" i="6" a="1"/>
  <c r="F325" i="6" s="1"/>
  <c r="F330" i="6" a="1"/>
  <c r="F330" i="6" s="1"/>
  <c r="F343" i="6" a="1"/>
  <c r="F343" i="6" s="1"/>
  <c r="F348" i="6" a="1"/>
  <c r="F348" i="6" s="1"/>
  <c r="F360" i="6" a="1"/>
  <c r="F360" i="6" s="1"/>
  <c r="F366" i="6" a="1"/>
  <c r="F366" i="6" s="1"/>
  <c r="F371" i="6" a="1"/>
  <c r="F371" i="6" s="1"/>
  <c r="F377" i="6" a="1"/>
  <c r="F377" i="6" s="1"/>
  <c r="F389" i="6" a="1"/>
  <c r="F389" i="6" s="1"/>
  <c r="F394" i="6" a="1"/>
  <c r="F394" i="6" s="1"/>
  <c r="F407" i="6" a="1"/>
  <c r="F407" i="6" s="1"/>
  <c r="F412" i="6" a="1"/>
  <c r="F412" i="6" s="1"/>
  <c r="F424" i="6" a="1"/>
  <c r="F424" i="6" s="1"/>
  <c r="F430" i="6" a="1"/>
  <c r="F430" i="6" s="1"/>
  <c r="F435" i="6" a="1"/>
  <c r="F435" i="6" s="1"/>
  <c r="F441" i="6" a="1"/>
  <c r="F441" i="6" s="1"/>
  <c r="F453" i="6" a="1"/>
  <c r="F453" i="6" s="1"/>
  <c r="F458" i="6" a="1"/>
  <c r="F458" i="6" s="1"/>
  <c r="F471" i="6" a="1"/>
  <c r="F471" i="6" s="1"/>
  <c r="F476" i="6" a="1"/>
  <c r="F476" i="6" s="1"/>
  <c r="F488" i="6" a="1"/>
  <c r="F488" i="6" s="1"/>
  <c r="F494" i="6" a="1"/>
  <c r="F494" i="6" s="1"/>
  <c r="F499" i="6" a="1"/>
  <c r="F499" i="6" s="1"/>
  <c r="G55" i="6" a="1"/>
  <c r="G55" i="6" s="1"/>
  <c r="G67" i="6" a="1"/>
  <c r="G67" i="6" s="1"/>
  <c r="G72" i="6" a="1"/>
  <c r="G72" i="6" s="1"/>
  <c r="G85" i="6" a="1"/>
  <c r="G85" i="6" s="1"/>
  <c r="G90" i="6" a="1"/>
  <c r="G90" i="6" s="1"/>
  <c r="G102" i="6" a="1"/>
  <c r="G102" i="6" s="1"/>
  <c r="G108" i="6" a="1"/>
  <c r="G108" i="6" s="1"/>
  <c r="G113" i="6" a="1"/>
  <c r="G113" i="6" s="1"/>
  <c r="G119" i="6" a="1"/>
  <c r="G119" i="6" s="1"/>
  <c r="G135" i="6" a="1"/>
  <c r="G135" i="6" s="1"/>
  <c r="G142" i="6" a="1"/>
  <c r="G142" i="6" s="1"/>
  <c r="G150" i="6" a="1"/>
  <c r="G150" i="6" s="1"/>
  <c r="G158" i="6" a="1"/>
  <c r="G158" i="6" s="1"/>
  <c r="G166" i="6" a="1"/>
  <c r="G166" i="6" s="1"/>
  <c r="G174" i="6" a="1"/>
  <c r="G174" i="6" s="1"/>
  <c r="G182" i="6" a="1"/>
  <c r="G182" i="6" s="1"/>
  <c r="G190" i="6" a="1"/>
  <c r="G190" i="6" s="1"/>
  <c r="G198" i="6" a="1"/>
  <c r="G198" i="6" s="1"/>
  <c r="G206" i="6" a="1"/>
  <c r="G206" i="6" s="1"/>
  <c r="G214" i="6" a="1"/>
  <c r="G214" i="6" s="1"/>
  <c r="F353" i="6" a="1"/>
  <c r="F353" i="6" s="1"/>
  <c r="F417" i="6" a="1"/>
  <c r="F417" i="6" s="1"/>
  <c r="F464" i="6" a="1"/>
  <c r="F464" i="6" s="1"/>
  <c r="F481" i="6" a="1"/>
  <c r="F481" i="6" s="1"/>
  <c r="F496" i="6" a="1"/>
  <c r="F496" i="6" s="1"/>
  <c r="G62" i="6" a="1"/>
  <c r="G62" i="6" s="1"/>
  <c r="G73" i="6" a="1"/>
  <c r="G73" i="6" s="1"/>
  <c r="G81" i="6" a="1"/>
  <c r="G81" i="6" s="1"/>
  <c r="G92" i="6" a="1"/>
  <c r="G92" i="6" s="1"/>
  <c r="G110" i="6" a="1"/>
  <c r="G110" i="6" s="1"/>
  <c r="G141" i="6" a="1"/>
  <c r="G141" i="6" s="1"/>
  <c r="G151" i="6" a="1"/>
  <c r="G151" i="6" s="1"/>
  <c r="G160" i="6" a="1"/>
  <c r="G160" i="6" s="1"/>
  <c r="G169" i="6" a="1"/>
  <c r="G169" i="6" s="1"/>
  <c r="G178" i="6" a="1"/>
  <c r="G178" i="6" s="1"/>
  <c r="G187" i="6" a="1"/>
  <c r="G187" i="6" s="1"/>
  <c r="G196" i="6" a="1"/>
  <c r="G196" i="6" s="1"/>
  <c r="G205" i="6" a="1"/>
  <c r="G205" i="6" s="1"/>
  <c r="G215" i="6" a="1"/>
  <c r="G215" i="6" s="1"/>
  <c r="G223" i="6" a="1"/>
  <c r="G223" i="6" s="1"/>
  <c r="G231" i="6" a="1"/>
  <c r="G231" i="6" s="1"/>
  <c r="G239" i="6" a="1"/>
  <c r="G239" i="6" s="1"/>
  <c r="G247" i="6" a="1"/>
  <c r="G247" i="6" s="1"/>
  <c r="G255" i="6" a="1"/>
  <c r="G255" i="6" s="1"/>
  <c r="G263" i="6" a="1"/>
  <c r="G263" i="6" s="1"/>
  <c r="G271" i="6" a="1"/>
  <c r="G271" i="6" s="1"/>
  <c r="G279" i="6" a="1"/>
  <c r="G279" i="6" s="1"/>
  <c r="G287" i="6" a="1"/>
  <c r="G287" i="6" s="1"/>
  <c r="G295" i="6" a="1"/>
  <c r="G295" i="6" s="1"/>
  <c r="G303" i="6" a="1"/>
  <c r="G303" i="6" s="1"/>
  <c r="G311" i="6" a="1"/>
  <c r="G311" i="6" s="1"/>
  <c r="G319" i="6" a="1"/>
  <c r="G319" i="6" s="1"/>
  <c r="G327" i="6" a="1"/>
  <c r="G327" i="6" s="1"/>
  <c r="G335" i="6" a="1"/>
  <c r="G335" i="6" s="1"/>
  <c r="G343" i="6" a="1"/>
  <c r="G343" i="6" s="1"/>
  <c r="G351" i="6" a="1"/>
  <c r="G351" i="6" s="1"/>
  <c r="G359" i="6" a="1"/>
  <c r="G359" i="6" s="1"/>
  <c r="G367" i="6" a="1"/>
  <c r="G367" i="6" s="1"/>
  <c r="G375" i="6" a="1"/>
  <c r="G375" i="6" s="1"/>
  <c r="G383" i="6" a="1"/>
  <c r="G383" i="6" s="1"/>
  <c r="G391" i="6" a="1"/>
  <c r="G391" i="6" s="1"/>
  <c r="G399" i="6" a="1"/>
  <c r="G399" i="6" s="1"/>
  <c r="G407" i="6" a="1"/>
  <c r="G407" i="6" s="1"/>
  <c r="G415" i="6" a="1"/>
  <c r="G415" i="6" s="1"/>
  <c r="G423" i="6" a="1"/>
  <c r="G423" i="6" s="1"/>
  <c r="G431" i="6" a="1"/>
  <c r="G431" i="6" s="1"/>
  <c r="G439" i="6" a="1"/>
  <c r="G439" i="6" s="1"/>
  <c r="G447" i="6" a="1"/>
  <c r="G447" i="6" s="1"/>
  <c r="G455" i="6" a="1"/>
  <c r="G455" i="6" s="1"/>
  <c r="G463" i="6" a="1"/>
  <c r="G463" i="6" s="1"/>
  <c r="G471" i="6" a="1"/>
  <c r="G471" i="6" s="1"/>
  <c r="G476" i="6" a="1"/>
  <c r="G476" i="6" s="1"/>
  <c r="F397" i="6" a="1"/>
  <c r="F397" i="6" s="1"/>
  <c r="F420" i="6" a="1"/>
  <c r="F420" i="6" s="1"/>
  <c r="F443" i="6" a="1"/>
  <c r="F443" i="6" s="1"/>
  <c r="F466" i="6" a="1"/>
  <c r="F466" i="6" s="1"/>
  <c r="F482" i="6" a="1"/>
  <c r="F482" i="6" s="1"/>
  <c r="F498" i="6" a="1"/>
  <c r="F498" i="6" s="1"/>
  <c r="G74" i="6" a="1"/>
  <c r="G74" i="6" s="1"/>
  <c r="G84" i="6" a="1"/>
  <c r="G84" i="6" s="1"/>
  <c r="G93" i="6" a="1"/>
  <c r="G93" i="6" s="1"/>
  <c r="G127" i="6" a="1"/>
  <c r="G127" i="6" s="1"/>
  <c r="G133" i="6" a="1"/>
  <c r="G133" i="6" s="1"/>
  <c r="G143" i="6" a="1"/>
  <c r="G143" i="6" s="1"/>
  <c r="G152" i="6" a="1"/>
  <c r="G152" i="6" s="1"/>
  <c r="G161" i="6" a="1"/>
  <c r="G161" i="6" s="1"/>
  <c r="G170" i="6" a="1"/>
  <c r="G170" i="6" s="1"/>
  <c r="G179" i="6" a="1"/>
  <c r="G179" i="6" s="1"/>
  <c r="G188" i="6" a="1"/>
  <c r="G188" i="6" s="1"/>
  <c r="G197" i="6" a="1"/>
  <c r="G197" i="6" s="1"/>
  <c r="G207" i="6" a="1"/>
  <c r="G207" i="6" s="1"/>
  <c r="G216" i="6" a="1"/>
  <c r="G216" i="6" s="1"/>
  <c r="G224" i="6" a="1"/>
  <c r="G224" i="6" s="1"/>
  <c r="G232" i="6" a="1"/>
  <c r="G232" i="6" s="1"/>
  <c r="G240" i="6" a="1"/>
  <c r="G240" i="6" s="1"/>
  <c r="G248" i="6" a="1"/>
  <c r="G248" i="6" s="1"/>
  <c r="G256" i="6" a="1"/>
  <c r="G256" i="6" s="1"/>
  <c r="G264" i="6" a="1"/>
  <c r="G264" i="6" s="1"/>
  <c r="G272" i="6" a="1"/>
  <c r="G272" i="6" s="1"/>
  <c r="G280" i="6" a="1"/>
  <c r="G280" i="6" s="1"/>
  <c r="F365" i="6" a="1"/>
  <c r="F365" i="6" s="1"/>
  <c r="F400" i="6" a="1"/>
  <c r="F400" i="6" s="1"/>
  <c r="F447" i="6" a="1"/>
  <c r="F447" i="6" s="1"/>
  <c r="F470" i="6" a="1"/>
  <c r="F470" i="6" s="1"/>
  <c r="F484" i="6" a="1"/>
  <c r="F484" i="6" s="1"/>
  <c r="F500" i="6" a="1"/>
  <c r="F500" i="6" s="1"/>
  <c r="G63" i="6" a="1"/>
  <c r="G63" i="6" s="1"/>
  <c r="G75" i="6" a="1"/>
  <c r="G75" i="6" s="1"/>
  <c r="G103" i="6" a="1"/>
  <c r="G103" i="6" s="1"/>
  <c r="G112" i="6" a="1"/>
  <c r="G112" i="6" s="1"/>
  <c r="G120" i="6" a="1"/>
  <c r="G120" i="6" s="1"/>
  <c r="G134" i="6" a="1"/>
  <c r="G134" i="6" s="1"/>
  <c r="G144" i="6" a="1"/>
  <c r="G144" i="6" s="1"/>
  <c r="G153" i="6" a="1"/>
  <c r="G153" i="6" s="1"/>
  <c r="G162" i="6" a="1"/>
  <c r="G162" i="6" s="1"/>
  <c r="G171" i="6" a="1"/>
  <c r="G171" i="6" s="1"/>
  <c r="G180" i="6" a="1"/>
  <c r="G180" i="6" s="1"/>
  <c r="G189" i="6" a="1"/>
  <c r="G189" i="6" s="1"/>
  <c r="G199" i="6" a="1"/>
  <c r="G199" i="6" s="1"/>
  <c r="G208" i="6" a="1"/>
  <c r="G208" i="6" s="1"/>
  <c r="G217" i="6" a="1"/>
  <c r="G217" i="6" s="1"/>
  <c r="G225" i="6" a="1"/>
  <c r="G225" i="6" s="1"/>
  <c r="G233" i="6" a="1"/>
  <c r="G233" i="6" s="1"/>
  <c r="G241" i="6" a="1"/>
  <c r="G241" i="6" s="1"/>
  <c r="G249" i="6" a="1"/>
  <c r="G249" i="6" s="1"/>
  <c r="G257" i="6" a="1"/>
  <c r="G257" i="6" s="1"/>
  <c r="G265" i="6" a="1"/>
  <c r="G265" i="6" s="1"/>
  <c r="G273" i="6" a="1"/>
  <c r="G273" i="6" s="1"/>
  <c r="G281" i="6" a="1"/>
  <c r="G281" i="6" s="1"/>
  <c r="G289" i="6" a="1"/>
  <c r="G289" i="6" s="1"/>
  <c r="G297" i="6" a="1"/>
  <c r="G297" i="6" s="1"/>
  <c r="G305" i="6" a="1"/>
  <c r="G305" i="6" s="1"/>
  <c r="G313" i="6" a="1"/>
  <c r="G313" i="6" s="1"/>
  <c r="G321" i="6" a="1"/>
  <c r="G321" i="6" s="1"/>
  <c r="G329" i="6" a="1"/>
  <c r="G329" i="6" s="1"/>
  <c r="G337" i="6" a="1"/>
  <c r="G337" i="6" s="1"/>
  <c r="G345" i="6" a="1"/>
  <c r="G345" i="6" s="1"/>
  <c r="G353" i="6" a="1"/>
  <c r="G353" i="6" s="1"/>
  <c r="G361" i="6" a="1"/>
  <c r="G361" i="6" s="1"/>
  <c r="G369" i="6" a="1"/>
  <c r="G369" i="6" s="1"/>
  <c r="G377" i="6" a="1"/>
  <c r="G377" i="6" s="1"/>
  <c r="F370" i="6" a="1"/>
  <c r="F370" i="6" s="1"/>
  <c r="F402" i="6" a="1"/>
  <c r="F402" i="6" s="1"/>
  <c r="F449" i="6" a="1"/>
  <c r="F449" i="6" s="1"/>
  <c r="G52" i="6" a="1"/>
  <c r="G52" i="6" s="1"/>
  <c r="G66" i="6" a="1"/>
  <c r="G66" i="6" s="1"/>
  <c r="G76" i="6" a="1"/>
  <c r="G76" i="6" s="1"/>
  <c r="G86" i="6" a="1"/>
  <c r="G86" i="6" s="1"/>
  <c r="G95" i="6" a="1"/>
  <c r="G95" i="6" s="1"/>
  <c r="G114" i="6" a="1"/>
  <c r="G114" i="6" s="1"/>
  <c r="G121" i="6" a="1"/>
  <c r="G121" i="6" s="1"/>
  <c r="G128" i="6" a="1"/>
  <c r="G128" i="6" s="1"/>
  <c r="G136" i="6" a="1"/>
  <c r="G136" i="6" s="1"/>
  <c r="G145" i="6" a="1"/>
  <c r="G145" i="6" s="1"/>
  <c r="G154" i="6" a="1"/>
  <c r="G154" i="6" s="1"/>
  <c r="G163" i="6" a="1"/>
  <c r="G163" i="6" s="1"/>
  <c r="G172" i="6" a="1"/>
  <c r="G172" i="6" s="1"/>
  <c r="G181" i="6" a="1"/>
  <c r="G181" i="6" s="1"/>
  <c r="F406" i="6" a="1"/>
  <c r="F406" i="6" s="1"/>
  <c r="F429" i="6" a="1"/>
  <c r="F429" i="6" s="1"/>
  <c r="F452" i="6" a="1"/>
  <c r="F452" i="6" s="1"/>
  <c r="G68" i="6" a="1"/>
  <c r="G68" i="6" s="1"/>
  <c r="G78" i="6" a="1"/>
  <c r="G78" i="6" s="1"/>
  <c r="G96" i="6" a="1"/>
  <c r="G96" i="6" s="1"/>
  <c r="G104" i="6" a="1"/>
  <c r="G104" i="6" s="1"/>
  <c r="G115" i="6" a="1"/>
  <c r="G115" i="6" s="1"/>
  <c r="G122" i="6" a="1"/>
  <c r="G122" i="6" s="1"/>
  <c r="G129" i="6" a="1"/>
  <c r="G129" i="6" s="1"/>
  <c r="G146" i="6" a="1"/>
  <c r="G146" i="6" s="1"/>
  <c r="G155" i="6" a="1"/>
  <c r="G155" i="6" s="1"/>
  <c r="G164" i="6" a="1"/>
  <c r="G164" i="6" s="1"/>
  <c r="G173" i="6" a="1"/>
  <c r="G173" i="6" s="1"/>
  <c r="G183" i="6" a="1"/>
  <c r="G183" i="6" s="1"/>
  <c r="G192" i="6" a="1"/>
  <c r="G192" i="6" s="1"/>
  <c r="G201" i="6" a="1"/>
  <c r="G201" i="6" s="1"/>
  <c r="G210" i="6" a="1"/>
  <c r="G210" i="6" s="1"/>
  <c r="G219" i="6" a="1"/>
  <c r="G219" i="6" s="1"/>
  <c r="G227" i="6" a="1"/>
  <c r="G227" i="6" s="1"/>
  <c r="G235" i="6" a="1"/>
  <c r="G235" i="6" s="1"/>
  <c r="G243" i="6" a="1"/>
  <c r="G243" i="6" s="1"/>
  <c r="G251" i="6" a="1"/>
  <c r="G251" i="6" s="1"/>
  <c r="G259" i="6" a="1"/>
  <c r="G259" i="6" s="1"/>
  <c r="G267" i="6" a="1"/>
  <c r="G267" i="6" s="1"/>
  <c r="G275" i="6" a="1"/>
  <c r="G275" i="6" s="1"/>
  <c r="G283" i="6" a="1"/>
  <c r="G283" i="6" s="1"/>
  <c r="G291" i="6" a="1"/>
  <c r="G291" i="6" s="1"/>
  <c r="G299" i="6" a="1"/>
  <c r="G299" i="6" s="1"/>
  <c r="G307" i="6" a="1"/>
  <c r="G307" i="6" s="1"/>
  <c r="G315" i="6" a="1"/>
  <c r="G315" i="6" s="1"/>
  <c r="G323" i="6" a="1"/>
  <c r="G323" i="6" s="1"/>
  <c r="G331" i="6" a="1"/>
  <c r="G331" i="6" s="1"/>
  <c r="G339" i="6" a="1"/>
  <c r="G339" i="6" s="1"/>
  <c r="G347" i="6" a="1"/>
  <c r="G347" i="6" s="1"/>
  <c r="G355" i="6" a="1"/>
  <c r="G355" i="6" s="1"/>
  <c r="G363" i="6" a="1"/>
  <c r="G363" i="6" s="1"/>
  <c r="G371" i="6" a="1"/>
  <c r="G371" i="6" s="1"/>
  <c r="G379" i="6" a="1"/>
  <c r="G379" i="6" s="1"/>
  <c r="G387" i="6" a="1"/>
  <c r="G387" i="6" s="1"/>
  <c r="G395" i="6" a="1"/>
  <c r="G395" i="6" s="1"/>
  <c r="G403" i="6" a="1"/>
  <c r="G403" i="6" s="1"/>
  <c r="G411" i="6" a="1"/>
  <c r="G411" i="6" s="1"/>
  <c r="G419" i="6" a="1"/>
  <c r="G419" i="6" s="1"/>
  <c r="G427" i="6" a="1"/>
  <c r="G427" i="6" s="1"/>
  <c r="G435" i="6" a="1"/>
  <c r="G435" i="6" s="1"/>
  <c r="G443" i="6" a="1"/>
  <c r="G443" i="6" s="1"/>
  <c r="G451" i="6" a="1"/>
  <c r="G451" i="6" s="1"/>
  <c r="G459" i="6" a="1"/>
  <c r="G459" i="6" s="1"/>
  <c r="G467" i="6" a="1"/>
  <c r="G467" i="6" s="1"/>
  <c r="G473" i="6" a="1"/>
  <c r="G473" i="6" s="1"/>
  <c r="G485" i="6" a="1"/>
  <c r="G485" i="6" s="1"/>
  <c r="G490" i="6" a="1"/>
  <c r="G490" i="6" s="1"/>
  <c r="F383" i="6" a="1"/>
  <c r="F383" i="6" s="1"/>
  <c r="F432" i="6" a="1"/>
  <c r="F432" i="6" s="1"/>
  <c r="F475" i="6" a="1"/>
  <c r="F475" i="6" s="1"/>
  <c r="G69" i="6" a="1"/>
  <c r="G69" i="6" s="1"/>
  <c r="G79" i="6" a="1"/>
  <c r="G79" i="6" s="1"/>
  <c r="G87" i="6" a="1"/>
  <c r="G87" i="6" s="1"/>
  <c r="G97" i="6" a="1"/>
  <c r="G97" i="6" s="1"/>
  <c r="G107" i="6" a="1"/>
  <c r="G107" i="6" s="1"/>
  <c r="G116" i="6" a="1"/>
  <c r="G116" i="6" s="1"/>
  <c r="G123" i="6" a="1"/>
  <c r="G123" i="6" s="1"/>
  <c r="G130" i="6" a="1"/>
  <c r="G130" i="6" s="1"/>
  <c r="G137" i="6" a="1"/>
  <c r="G137" i="6" s="1"/>
  <c r="G147" i="6" a="1"/>
  <c r="G147" i="6" s="1"/>
  <c r="G156" i="6" a="1"/>
  <c r="G156" i="6" s="1"/>
  <c r="G165" i="6" a="1"/>
  <c r="G165" i="6" s="1"/>
  <c r="G175" i="6" a="1"/>
  <c r="G175" i="6" s="1"/>
  <c r="G184" i="6" a="1"/>
  <c r="G184" i="6" s="1"/>
  <c r="G193" i="6" a="1"/>
  <c r="G193" i="6" s="1"/>
  <c r="G202" i="6" a="1"/>
  <c r="G202" i="6" s="1"/>
  <c r="G211" i="6" a="1"/>
  <c r="G211" i="6" s="1"/>
  <c r="G220" i="6" a="1"/>
  <c r="G220" i="6" s="1"/>
  <c r="G228" i="6" a="1"/>
  <c r="G228" i="6" s="1"/>
  <c r="G236" i="6" a="1"/>
  <c r="G236" i="6" s="1"/>
  <c r="G244" i="6" a="1"/>
  <c r="G244" i="6" s="1"/>
  <c r="G252" i="6" a="1"/>
  <c r="G252" i="6" s="1"/>
  <c r="G260" i="6" a="1"/>
  <c r="G260" i="6" s="1"/>
  <c r="G268" i="6" a="1"/>
  <c r="G268" i="6" s="1"/>
  <c r="G276" i="6" a="1"/>
  <c r="G276" i="6" s="1"/>
  <c r="G284" i="6" a="1"/>
  <c r="G284" i="6" s="1"/>
  <c r="G292" i="6" a="1"/>
  <c r="G292" i="6" s="1"/>
  <c r="G300" i="6" a="1"/>
  <c r="G300" i="6" s="1"/>
  <c r="G308" i="6" a="1"/>
  <c r="G308" i="6" s="1"/>
  <c r="G316" i="6" a="1"/>
  <c r="G316" i="6" s="1"/>
  <c r="G324" i="6" a="1"/>
  <c r="G324" i="6" s="1"/>
  <c r="G332" i="6" a="1"/>
  <c r="G332" i="6" s="1"/>
  <c r="G340" i="6" a="1"/>
  <c r="G340" i="6" s="1"/>
  <c r="G348" i="6" a="1"/>
  <c r="G348" i="6" s="1"/>
  <c r="G356" i="6" a="1"/>
  <c r="G356" i="6" s="1"/>
  <c r="G364" i="6" a="1"/>
  <c r="G364" i="6" s="1"/>
  <c r="G372" i="6" a="1"/>
  <c r="G372" i="6" s="1"/>
  <c r="F388" i="6" a="1"/>
  <c r="F388" i="6" s="1"/>
  <c r="F411" i="6" a="1"/>
  <c r="F411" i="6" s="1"/>
  <c r="F434" i="6" a="1"/>
  <c r="F434" i="6" s="1"/>
  <c r="F477" i="6" a="1"/>
  <c r="F477" i="6" s="1"/>
  <c r="F493" i="6" a="1"/>
  <c r="F493" i="6" s="1"/>
  <c r="G57" i="6" a="1"/>
  <c r="G57" i="6" s="1"/>
  <c r="G89" i="6" a="1"/>
  <c r="G89" i="6" s="1"/>
  <c r="G98" i="6" a="1"/>
  <c r="G98" i="6" s="1"/>
  <c r="G109" i="6" a="1"/>
  <c r="G109" i="6" s="1"/>
  <c r="G117" i="6" a="1"/>
  <c r="G117" i="6" s="1"/>
  <c r="G125" i="6" a="1"/>
  <c r="G125" i="6" s="1"/>
  <c r="G131" i="6" a="1"/>
  <c r="G131" i="6" s="1"/>
  <c r="G138" i="6" a="1"/>
  <c r="G138" i="6" s="1"/>
  <c r="G148" i="6" a="1"/>
  <c r="G148" i="6" s="1"/>
  <c r="G157" i="6" a="1"/>
  <c r="G157" i="6" s="1"/>
  <c r="G167" i="6" a="1"/>
  <c r="G167" i="6" s="1"/>
  <c r="G176" i="6" a="1"/>
  <c r="G176" i="6" s="1"/>
  <c r="G185" i="6" a="1"/>
  <c r="G185" i="6" s="1"/>
  <c r="G194" i="6" a="1"/>
  <c r="G194" i="6" s="1"/>
  <c r="G203" i="6" a="1"/>
  <c r="G203" i="6" s="1"/>
  <c r="G212" i="6" a="1"/>
  <c r="G212" i="6" s="1"/>
  <c r="G221" i="6" a="1"/>
  <c r="G221" i="6" s="1"/>
  <c r="G229" i="6" a="1"/>
  <c r="G229" i="6" s="1"/>
  <c r="G237" i="6" a="1"/>
  <c r="G237" i="6" s="1"/>
  <c r="G245" i="6" a="1"/>
  <c r="G245" i="6" s="1"/>
  <c r="G253" i="6" a="1"/>
  <c r="G253" i="6" s="1"/>
  <c r="G261" i="6" a="1"/>
  <c r="G261" i="6" s="1"/>
  <c r="G269" i="6" a="1"/>
  <c r="G269" i="6" s="1"/>
  <c r="G277" i="6" a="1"/>
  <c r="G277" i="6" s="1"/>
  <c r="G285" i="6" a="1"/>
  <c r="G285" i="6" s="1"/>
  <c r="G293" i="6" a="1"/>
  <c r="G293" i="6" s="1"/>
  <c r="G301" i="6" a="1"/>
  <c r="G301" i="6" s="1"/>
  <c r="G309" i="6" a="1"/>
  <c r="G309" i="6" s="1"/>
  <c r="G317" i="6" a="1"/>
  <c r="G317" i="6" s="1"/>
  <c r="G325" i="6" a="1"/>
  <c r="G325" i="6" s="1"/>
  <c r="G333" i="6" a="1"/>
  <c r="G333" i="6" s="1"/>
  <c r="G341" i="6" a="1"/>
  <c r="G341" i="6" s="1"/>
  <c r="G349" i="6" a="1"/>
  <c r="G349" i="6" s="1"/>
  <c r="G357" i="6" a="1"/>
  <c r="G357" i="6" s="1"/>
  <c r="G365" i="6" a="1"/>
  <c r="G365" i="6" s="1"/>
  <c r="G373" i="6" a="1"/>
  <c r="G373" i="6" s="1"/>
  <c r="G381" i="6" a="1"/>
  <c r="G381" i="6" s="1"/>
  <c r="G389" i="6" a="1"/>
  <c r="G389" i="6" s="1"/>
  <c r="G397" i="6" a="1"/>
  <c r="G397" i="6" s="1"/>
  <c r="G405" i="6" a="1"/>
  <c r="G405" i="6" s="1"/>
  <c r="G413" i="6" a="1"/>
  <c r="G413" i="6" s="1"/>
  <c r="G421" i="6" a="1"/>
  <c r="G421" i="6" s="1"/>
  <c r="G429" i="6" a="1"/>
  <c r="G429" i="6" s="1"/>
  <c r="G437" i="6" a="1"/>
  <c r="G437" i="6" s="1"/>
  <c r="G445" i="6" a="1"/>
  <c r="G445" i="6" s="1"/>
  <c r="G453" i="6" a="1"/>
  <c r="G453" i="6" s="1"/>
  <c r="G461" i="6" a="1"/>
  <c r="G461" i="6" s="1"/>
  <c r="G469" i="6" a="1"/>
  <c r="G469" i="6" s="1"/>
  <c r="G80" i="6" a="1"/>
  <c r="G80" i="6" s="1"/>
  <c r="G149" i="6" a="1"/>
  <c r="G149" i="6" s="1"/>
  <c r="G204" i="6" a="1"/>
  <c r="G204" i="6" s="1"/>
  <c r="G238" i="6" a="1"/>
  <c r="G238" i="6" s="1"/>
  <c r="G270" i="6" a="1"/>
  <c r="G270" i="6" s="1"/>
  <c r="G296" i="6" a="1"/>
  <c r="G296" i="6" s="1"/>
  <c r="G318" i="6" a="1"/>
  <c r="G318" i="6" s="1"/>
  <c r="G338" i="6" a="1"/>
  <c r="G338" i="6" s="1"/>
  <c r="G360" i="6" a="1"/>
  <c r="G360" i="6" s="1"/>
  <c r="G380" i="6" a="1"/>
  <c r="G380" i="6" s="1"/>
  <c r="G393" i="6" a="1"/>
  <c r="G393" i="6" s="1"/>
  <c r="G406" i="6" a="1"/>
  <c r="G406" i="6" s="1"/>
  <c r="G418" i="6" a="1"/>
  <c r="G418" i="6" s="1"/>
  <c r="G432" i="6" a="1"/>
  <c r="G432" i="6" s="1"/>
  <c r="G444" i="6" a="1"/>
  <c r="G444" i="6" s="1"/>
  <c r="G457" i="6" a="1"/>
  <c r="G457" i="6" s="1"/>
  <c r="G470" i="6" a="1"/>
  <c r="G470" i="6" s="1"/>
  <c r="G478" i="6" a="1"/>
  <c r="G478" i="6" s="1"/>
  <c r="G484" i="6" a="1"/>
  <c r="G484" i="6" s="1"/>
  <c r="G491" i="6" a="1"/>
  <c r="G491" i="6" s="1"/>
  <c r="H52" i="6" a="1"/>
  <c r="H52" i="6" s="1"/>
  <c r="H61" i="6" a="1"/>
  <c r="H61" i="6" s="1"/>
  <c r="H70" i="6" a="1"/>
  <c r="H70" i="6" s="1"/>
  <c r="H75" i="6" a="1"/>
  <c r="H75" i="6" s="1"/>
  <c r="H84" i="6" a="1"/>
  <c r="H84" i="6" s="1"/>
  <c r="H93" i="6" a="1"/>
  <c r="H93" i="6" s="1"/>
  <c r="H102" i="6" a="1"/>
  <c r="H102" i="6" s="1"/>
  <c r="H107" i="6" a="1"/>
  <c r="H107" i="6" s="1"/>
  <c r="H116" i="6" a="1"/>
  <c r="H116" i="6" s="1"/>
  <c r="H125" i="6" a="1"/>
  <c r="H125" i="6" s="1"/>
  <c r="H134" i="6" a="1"/>
  <c r="H134" i="6" s="1"/>
  <c r="H139" i="6" a="1"/>
  <c r="H139" i="6" s="1"/>
  <c r="H216" i="6" a="1"/>
  <c r="H216" i="6" s="1"/>
  <c r="H225" i="6" a="1"/>
  <c r="H225" i="6" s="1"/>
  <c r="H230" i="6" a="1"/>
  <c r="H230" i="6" s="1"/>
  <c r="H247" i="6" a="1"/>
  <c r="H247" i="6" s="1"/>
  <c r="H257" i="6" a="1"/>
  <c r="H257" i="6" s="1"/>
  <c r="H263" i="6" a="1"/>
  <c r="H263" i="6" s="1"/>
  <c r="H268" i="6" a="1"/>
  <c r="H268" i="6" s="1"/>
  <c r="H274" i="6" a="1"/>
  <c r="H274" i="6" s="1"/>
  <c r="H285" i="6" a="1"/>
  <c r="H285" i="6" s="1"/>
  <c r="H296" i="6" a="1"/>
  <c r="H296" i="6" s="1"/>
  <c r="H301" i="6" a="1"/>
  <c r="H301" i="6" s="1"/>
  <c r="H307" i="6" a="1"/>
  <c r="H307" i="6" s="1"/>
  <c r="H312" i="6" a="1"/>
  <c r="H312" i="6" s="1"/>
  <c r="H322" i="6" a="1"/>
  <c r="H322" i="6" s="1"/>
  <c r="H334" i="6" a="1"/>
  <c r="H334" i="6" s="1"/>
  <c r="F415" i="6" a="1"/>
  <c r="F415" i="6" s="1"/>
  <c r="G91" i="6" a="1"/>
  <c r="G91" i="6" s="1"/>
  <c r="G159" i="6" a="1"/>
  <c r="G159" i="6" s="1"/>
  <c r="G209" i="6" a="1"/>
  <c r="G209" i="6" s="1"/>
  <c r="G242" i="6" a="1"/>
  <c r="G242" i="6" s="1"/>
  <c r="G274" i="6" a="1"/>
  <c r="G274" i="6" s="1"/>
  <c r="G298" i="6" a="1"/>
  <c r="G298" i="6" s="1"/>
  <c r="G320" i="6" a="1"/>
  <c r="G320" i="6" s="1"/>
  <c r="G342" i="6" a="1"/>
  <c r="G342" i="6" s="1"/>
  <c r="G362" i="6" a="1"/>
  <c r="G362" i="6" s="1"/>
  <c r="G382" i="6" a="1"/>
  <c r="G382" i="6" s="1"/>
  <c r="G394" i="6" a="1"/>
  <c r="G394" i="6" s="1"/>
  <c r="G408" i="6" a="1"/>
  <c r="G408" i="6" s="1"/>
  <c r="G420" i="6" a="1"/>
  <c r="G420" i="6" s="1"/>
  <c r="G433" i="6" a="1"/>
  <c r="G433" i="6" s="1"/>
  <c r="G446" i="6" a="1"/>
  <c r="G446" i="6" s="1"/>
  <c r="G458" i="6" a="1"/>
  <c r="G458" i="6" s="1"/>
  <c r="G479" i="6" a="1"/>
  <c r="G479" i="6" s="1"/>
  <c r="G486" i="6" a="1"/>
  <c r="G486" i="6" s="1"/>
  <c r="G492" i="6" a="1"/>
  <c r="G492" i="6" s="1"/>
  <c r="G498" i="6" a="1"/>
  <c r="G498" i="6" s="1"/>
  <c r="H57" i="6" a="1"/>
  <c r="H57" i="6" s="1"/>
  <c r="H66" i="6" a="1"/>
  <c r="H66" i="6" s="1"/>
  <c r="H71" i="6" a="1"/>
  <c r="H71" i="6" s="1"/>
  <c r="F438" i="6" a="1"/>
  <c r="F438" i="6" s="1"/>
  <c r="G99" i="6" a="1"/>
  <c r="G99" i="6" s="1"/>
  <c r="G168" i="6" a="1"/>
  <c r="G168" i="6" s="1"/>
  <c r="G213" i="6" a="1"/>
  <c r="G213" i="6" s="1"/>
  <c r="G246" i="6" a="1"/>
  <c r="G246" i="6" s="1"/>
  <c r="G278" i="6" a="1"/>
  <c r="G278" i="6" s="1"/>
  <c r="G302" i="6" a="1"/>
  <c r="G302" i="6" s="1"/>
  <c r="G322" i="6" a="1"/>
  <c r="G322" i="6" s="1"/>
  <c r="G344" i="6" a="1"/>
  <c r="G344" i="6" s="1"/>
  <c r="G366" i="6" a="1"/>
  <c r="G366" i="6" s="1"/>
  <c r="G384" i="6" a="1"/>
  <c r="G384" i="6" s="1"/>
  <c r="G396" i="6" a="1"/>
  <c r="G396" i="6" s="1"/>
  <c r="G409" i="6" a="1"/>
  <c r="G409" i="6" s="1"/>
  <c r="G422" i="6" a="1"/>
  <c r="G422" i="6" s="1"/>
  <c r="G434" i="6" a="1"/>
  <c r="G434" i="6" s="1"/>
  <c r="G448" i="6" a="1"/>
  <c r="G448" i="6" s="1"/>
  <c r="G460" i="6" a="1"/>
  <c r="G460" i="6" s="1"/>
  <c r="G472" i="6" a="1"/>
  <c r="G472" i="6" s="1"/>
  <c r="G480" i="6" a="1"/>
  <c r="G480" i="6" s="1"/>
  <c r="G487" i="6" a="1"/>
  <c r="G487" i="6" s="1"/>
  <c r="G493" i="6" a="1"/>
  <c r="G493" i="6" s="1"/>
  <c r="H53" i="6" a="1"/>
  <c r="H53" i="6" s="1"/>
  <c r="H62" i="6" a="1"/>
  <c r="H62" i="6" s="1"/>
  <c r="H67" i="6" a="1"/>
  <c r="H67" i="6" s="1"/>
  <c r="H76" i="6" a="1"/>
  <c r="H76" i="6" s="1"/>
  <c r="H85" i="6" a="1"/>
  <c r="H85" i="6" s="1"/>
  <c r="H94" i="6" a="1"/>
  <c r="H94" i="6" s="1"/>
  <c r="H99" i="6" a="1"/>
  <c r="H99" i="6" s="1"/>
  <c r="H108" i="6" a="1"/>
  <c r="H108" i="6" s="1"/>
  <c r="H117" i="6" a="1"/>
  <c r="H117" i="6" s="1"/>
  <c r="H126" i="6" a="1"/>
  <c r="H126" i="6" s="1"/>
  <c r="H131" i="6" a="1"/>
  <c r="H131" i="6" s="1"/>
  <c r="H140" i="6" a="1"/>
  <c r="H140" i="6" s="1"/>
  <c r="H217" i="6" a="1"/>
  <c r="H217" i="6" s="1"/>
  <c r="H226" i="6" a="1"/>
  <c r="H226" i="6" s="1"/>
  <c r="F461" i="6" a="1"/>
  <c r="F461" i="6" s="1"/>
  <c r="G177" i="6" a="1"/>
  <c r="G177" i="6" s="1"/>
  <c r="G218" i="6" a="1"/>
  <c r="G218" i="6" s="1"/>
  <c r="G250" i="6" a="1"/>
  <c r="G250" i="6" s="1"/>
  <c r="G282" i="6" a="1"/>
  <c r="G282" i="6" s="1"/>
  <c r="G304" i="6" a="1"/>
  <c r="G304" i="6" s="1"/>
  <c r="G326" i="6" a="1"/>
  <c r="G326" i="6" s="1"/>
  <c r="G346" i="6" a="1"/>
  <c r="G346" i="6" s="1"/>
  <c r="G368" i="6" a="1"/>
  <c r="G368" i="6" s="1"/>
  <c r="G385" i="6" a="1"/>
  <c r="G385" i="6" s="1"/>
  <c r="G398" i="6" a="1"/>
  <c r="G398" i="6" s="1"/>
  <c r="G410" i="6" a="1"/>
  <c r="G410" i="6" s="1"/>
  <c r="G424" i="6" a="1"/>
  <c r="G424" i="6" s="1"/>
  <c r="G436" i="6" a="1"/>
  <c r="G436" i="6" s="1"/>
  <c r="G449" i="6" a="1"/>
  <c r="G449" i="6" s="1"/>
  <c r="G462" i="6" a="1"/>
  <c r="G462" i="6" s="1"/>
  <c r="G494" i="6" a="1"/>
  <c r="G494" i="6" s="1"/>
  <c r="G499" i="6" a="1"/>
  <c r="G499" i="6" s="1"/>
  <c r="H58" i="6" a="1"/>
  <c r="H58" i="6" s="1"/>
  <c r="H63" i="6" a="1"/>
  <c r="H63" i="6" s="1"/>
  <c r="F479" i="6" a="1"/>
  <c r="F479" i="6" s="1"/>
  <c r="G186" i="6" a="1"/>
  <c r="G186" i="6" s="1"/>
  <c r="G222" i="6" a="1"/>
  <c r="G222" i="6" s="1"/>
  <c r="G254" i="6" a="1"/>
  <c r="G254" i="6" s="1"/>
  <c r="G286" i="6" a="1"/>
  <c r="G286" i="6" s="1"/>
  <c r="G306" i="6" a="1"/>
  <c r="G306" i="6" s="1"/>
  <c r="G328" i="6" a="1"/>
  <c r="G328" i="6" s="1"/>
  <c r="G350" i="6" a="1"/>
  <c r="G350" i="6" s="1"/>
  <c r="G370" i="6" a="1"/>
  <c r="G370" i="6" s="1"/>
  <c r="G386" i="6" a="1"/>
  <c r="G386" i="6" s="1"/>
  <c r="G400" i="6" a="1"/>
  <c r="G400" i="6" s="1"/>
  <c r="G412" i="6" a="1"/>
  <c r="G412" i="6" s="1"/>
  <c r="G425" i="6" a="1"/>
  <c r="G425" i="6" s="1"/>
  <c r="G438" i="6" a="1"/>
  <c r="G438" i="6" s="1"/>
  <c r="G450" i="6" a="1"/>
  <c r="G450" i="6" s="1"/>
  <c r="G464" i="6" a="1"/>
  <c r="G464" i="6" s="1"/>
  <c r="G481" i="6" a="1"/>
  <c r="G481" i="6" s="1"/>
  <c r="G488" i="6" a="1"/>
  <c r="G488" i="6" s="1"/>
  <c r="G495" i="6" a="1"/>
  <c r="G495" i="6" s="1"/>
  <c r="H54" i="6" a="1"/>
  <c r="H54" i="6" s="1"/>
  <c r="H59" i="6" a="1"/>
  <c r="H59" i="6" s="1"/>
  <c r="H68" i="6" a="1"/>
  <c r="H68" i="6" s="1"/>
  <c r="H77" i="6" a="1"/>
  <c r="H77" i="6" s="1"/>
  <c r="H86" i="6" a="1"/>
  <c r="H86" i="6" s="1"/>
  <c r="H91" i="6" a="1"/>
  <c r="H91" i="6" s="1"/>
  <c r="H100" i="6" a="1"/>
  <c r="H100" i="6" s="1"/>
  <c r="H109" i="6" a="1"/>
  <c r="H109" i="6" s="1"/>
  <c r="H118" i="6" a="1"/>
  <c r="H118" i="6" s="1"/>
  <c r="H123" i="6" a="1"/>
  <c r="H123" i="6" s="1"/>
  <c r="H132" i="6" a="1"/>
  <c r="H132" i="6" s="1"/>
  <c r="H141" i="6" a="1"/>
  <c r="H141" i="6" s="1"/>
  <c r="H218" i="6" a="1"/>
  <c r="H218" i="6" s="1"/>
  <c r="H223" i="6" a="1"/>
  <c r="H223" i="6" s="1"/>
  <c r="H233" i="6" a="1"/>
  <c r="H233" i="6" s="1"/>
  <c r="H239" i="6" a="1"/>
  <c r="H239" i="6" s="1"/>
  <c r="H244" i="6" a="1"/>
  <c r="H244" i="6" s="1"/>
  <c r="H249" i="6" a="1"/>
  <c r="H249" i="6" s="1"/>
  <c r="H255" i="6" a="1"/>
  <c r="H255" i="6" s="1"/>
  <c r="H260" i="6" a="1"/>
  <c r="H260" i="6" s="1"/>
  <c r="H282" i="6" a="1"/>
  <c r="H282" i="6" s="1"/>
  <c r="H293" i="6" a="1"/>
  <c r="H293" i="6" s="1"/>
  <c r="H298" i="6" a="1"/>
  <c r="H298" i="6" s="1"/>
  <c r="H304" i="6" a="1"/>
  <c r="H304" i="6" s="1"/>
  <c r="H309" i="6" a="1"/>
  <c r="H309" i="6" s="1"/>
  <c r="F495" i="6" a="1"/>
  <c r="F495" i="6" s="1"/>
  <c r="G126" i="6" a="1"/>
  <c r="G126" i="6" s="1"/>
  <c r="G191" i="6" a="1"/>
  <c r="G191" i="6" s="1"/>
  <c r="G226" i="6" a="1"/>
  <c r="G226" i="6" s="1"/>
  <c r="G258" i="6" a="1"/>
  <c r="G258" i="6" s="1"/>
  <c r="G288" i="6" a="1"/>
  <c r="G288" i="6" s="1"/>
  <c r="G310" i="6" a="1"/>
  <c r="G310" i="6" s="1"/>
  <c r="G330" i="6" a="1"/>
  <c r="G330" i="6" s="1"/>
  <c r="G352" i="6" a="1"/>
  <c r="G352" i="6" s="1"/>
  <c r="G374" i="6" a="1"/>
  <c r="G374" i="6" s="1"/>
  <c r="G388" i="6" a="1"/>
  <c r="G388" i="6" s="1"/>
  <c r="G401" i="6" a="1"/>
  <c r="G401" i="6" s="1"/>
  <c r="G414" i="6" a="1"/>
  <c r="G414" i="6" s="1"/>
  <c r="G426" i="6" a="1"/>
  <c r="G426" i="6" s="1"/>
  <c r="G440" i="6" a="1"/>
  <c r="G440" i="6" s="1"/>
  <c r="G452" i="6" a="1"/>
  <c r="G452" i="6" s="1"/>
  <c r="G465" i="6" a="1"/>
  <c r="G465" i="6" s="1"/>
  <c r="G474" i="6" a="1"/>
  <c r="G474" i="6" s="1"/>
  <c r="G500" i="6" a="1"/>
  <c r="G500" i="6" s="1"/>
  <c r="H55" i="6" a="1"/>
  <c r="H55" i="6" s="1"/>
  <c r="H64" i="6" a="1"/>
  <c r="H64" i="6" s="1"/>
  <c r="H73" i="6" a="1"/>
  <c r="H73" i="6" s="1"/>
  <c r="H82" i="6" a="1"/>
  <c r="H82" i="6" s="1"/>
  <c r="H87" i="6" a="1"/>
  <c r="H87" i="6" s="1"/>
  <c r="H96" i="6" a="1"/>
  <c r="H96" i="6" s="1"/>
  <c r="H105" i="6" a="1"/>
  <c r="H105" i="6" s="1"/>
  <c r="H114" i="6" a="1"/>
  <c r="H114" i="6" s="1"/>
  <c r="H119" i="6" a="1"/>
  <c r="H119" i="6" s="1"/>
  <c r="H128" i="6" a="1"/>
  <c r="H128" i="6" s="1"/>
  <c r="H137" i="6" a="1"/>
  <c r="H137" i="6" s="1"/>
  <c r="H146" i="6" a="1"/>
  <c r="H146" i="6" s="1"/>
  <c r="G61" i="6" a="1"/>
  <c r="G61" i="6" s="1"/>
  <c r="G132" i="6" a="1"/>
  <c r="G132" i="6" s="1"/>
  <c r="G195" i="6" a="1"/>
  <c r="G195" i="6" s="1"/>
  <c r="G230" i="6" a="1"/>
  <c r="G230" i="6" s="1"/>
  <c r="G262" i="6" a="1"/>
  <c r="G262" i="6" s="1"/>
  <c r="G290" i="6" a="1"/>
  <c r="G290" i="6" s="1"/>
  <c r="G312" i="6" a="1"/>
  <c r="G312" i="6" s="1"/>
  <c r="G334" i="6" a="1"/>
  <c r="G334" i="6" s="1"/>
  <c r="G354" i="6" a="1"/>
  <c r="G354" i="6" s="1"/>
  <c r="G376" i="6" a="1"/>
  <c r="G376" i="6" s="1"/>
  <c r="G390" i="6" a="1"/>
  <c r="G390" i="6" s="1"/>
  <c r="G402" i="6" a="1"/>
  <c r="G402" i="6" s="1"/>
  <c r="G416" i="6" a="1"/>
  <c r="G416" i="6" s="1"/>
  <c r="G428" i="6" a="1"/>
  <c r="G428" i="6" s="1"/>
  <c r="G441" i="6" a="1"/>
  <c r="G441" i="6" s="1"/>
  <c r="G454" i="6" a="1"/>
  <c r="G454" i="6" s="1"/>
  <c r="G466" i="6" a="1"/>
  <c r="G466" i="6" s="1"/>
  <c r="G475" i="6" a="1"/>
  <c r="G475" i="6" s="1"/>
  <c r="G482" i="6" a="1"/>
  <c r="G482" i="6" s="1"/>
  <c r="G489" i="6" a="1"/>
  <c r="G489" i="6" s="1"/>
  <c r="G496" i="6" a="1"/>
  <c r="G496" i="6" s="1"/>
  <c r="G501" i="6" a="1"/>
  <c r="G501" i="6" s="1"/>
  <c r="H60" i="6" a="1"/>
  <c r="H60" i="6" s="1"/>
  <c r="H69" i="6" a="1"/>
  <c r="H69" i="6" s="1"/>
  <c r="H78" i="6" a="1"/>
  <c r="H78" i="6" s="1"/>
  <c r="H83" i="6" a="1"/>
  <c r="H83" i="6" s="1"/>
  <c r="H92" i="6" a="1"/>
  <c r="H92" i="6" s="1"/>
  <c r="H101" i="6" a="1"/>
  <c r="H101" i="6" s="1"/>
  <c r="H110" i="6" a="1"/>
  <c r="H110" i="6" s="1"/>
  <c r="H115" i="6" a="1"/>
  <c r="H115" i="6" s="1"/>
  <c r="H124" i="6" a="1"/>
  <c r="H124" i="6" s="1"/>
  <c r="H133" i="6" a="1"/>
  <c r="H133" i="6" s="1"/>
  <c r="H142" i="6" a="1"/>
  <c r="H142" i="6" s="1"/>
  <c r="H215" i="6" a="1"/>
  <c r="H215" i="6" s="1"/>
  <c r="H224" i="6" a="1"/>
  <c r="H224" i="6" s="1"/>
  <c r="H229" i="6" a="1"/>
  <c r="H229" i="6" s="1"/>
  <c r="H234" i="6" a="1"/>
  <c r="H234" i="6" s="1"/>
  <c r="H240" i="6" a="1"/>
  <c r="H240" i="6" s="1"/>
  <c r="H245" i="6" a="1"/>
  <c r="H245" i="6" s="1"/>
  <c r="H251" i="6" a="1"/>
  <c r="H251" i="6" s="1"/>
  <c r="H256" i="6" a="1"/>
  <c r="H256" i="6" s="1"/>
  <c r="H267" i="6" a="1"/>
  <c r="H267" i="6" s="1"/>
  <c r="H273" i="6" a="1"/>
  <c r="H273" i="6" s="1"/>
  <c r="H278" i="6" a="1"/>
  <c r="H278" i="6" s="1"/>
  <c r="H284" i="6" a="1"/>
  <c r="H284" i="6" s="1"/>
  <c r="H294" i="6" a="1"/>
  <c r="H294" i="6" s="1"/>
  <c r="H311" i="6" a="1"/>
  <c r="H311" i="6" s="1"/>
  <c r="H321" i="6" a="1"/>
  <c r="H321" i="6" s="1"/>
  <c r="H327" i="6" a="1"/>
  <c r="H327" i="6" s="1"/>
  <c r="H332" i="6" a="1"/>
  <c r="H332" i="6" s="1"/>
  <c r="G358" i="6" a="1"/>
  <c r="G358" i="6" s="1"/>
  <c r="G468" i="6" a="1"/>
  <c r="G468" i="6" s="1"/>
  <c r="H65" i="6" a="1"/>
  <c r="H65" i="6" s="1"/>
  <c r="H80" i="6" a="1"/>
  <c r="H80" i="6" s="1"/>
  <c r="H104" i="6" a="1"/>
  <c r="H104" i="6" s="1"/>
  <c r="H129" i="6" a="1"/>
  <c r="H129" i="6" s="1"/>
  <c r="H151" i="6" a="1"/>
  <c r="H151" i="6" s="1"/>
  <c r="H159" i="6" a="1"/>
  <c r="H159" i="6" s="1"/>
  <c r="H167" i="6" a="1"/>
  <c r="H167" i="6" s="1"/>
  <c r="H175" i="6" a="1"/>
  <c r="H175" i="6" s="1"/>
  <c r="H183" i="6" a="1"/>
  <c r="H183" i="6" s="1"/>
  <c r="H191" i="6" a="1"/>
  <c r="H191" i="6" s="1"/>
  <c r="H199" i="6" a="1"/>
  <c r="H199" i="6" s="1"/>
  <c r="H207" i="6" a="1"/>
  <c r="H207" i="6" s="1"/>
  <c r="H243" i="6" a="1"/>
  <c r="H243" i="6" s="1"/>
  <c r="H252" i="6" a="1"/>
  <c r="H252" i="6" s="1"/>
  <c r="H259" i="6" a="1"/>
  <c r="H259" i="6" s="1"/>
  <c r="H269" i="6" a="1"/>
  <c r="H269" i="6" s="1"/>
  <c r="H277" i="6" a="1"/>
  <c r="H277" i="6" s="1"/>
  <c r="H286" i="6" a="1"/>
  <c r="H286" i="6" s="1"/>
  <c r="H295" i="6" a="1"/>
  <c r="H295" i="6" s="1"/>
  <c r="H326" i="6" a="1"/>
  <c r="H326" i="6" s="1"/>
  <c r="H335" i="6" a="1"/>
  <c r="H335" i="6" s="1"/>
  <c r="H347" i="6" a="1"/>
  <c r="H347" i="6" s="1"/>
  <c r="H352" i="6" a="1"/>
  <c r="H352" i="6" s="1"/>
  <c r="H363" i="6" a="1"/>
  <c r="H363" i="6" s="1"/>
  <c r="H369" i="6" a="1"/>
  <c r="H369" i="6" s="1"/>
  <c r="H374" i="6" a="1"/>
  <c r="H374" i="6" s="1"/>
  <c r="H380" i="6" a="1"/>
  <c r="H380" i="6" s="1"/>
  <c r="H390" i="6" a="1"/>
  <c r="H390" i="6" s="1"/>
  <c r="H407" i="6" a="1"/>
  <c r="H407" i="6" s="1"/>
  <c r="H417" i="6" a="1"/>
  <c r="H417" i="6" s="1"/>
  <c r="H423" i="6" a="1"/>
  <c r="H423" i="6" s="1"/>
  <c r="H428" i="6" a="1"/>
  <c r="H428" i="6" s="1"/>
  <c r="H434" i="6" a="1"/>
  <c r="H434" i="6" s="1"/>
  <c r="H445" i="6" a="1"/>
  <c r="H445" i="6" s="1"/>
  <c r="H456" i="6" a="1"/>
  <c r="H456" i="6" s="1"/>
  <c r="H461" i="6" a="1"/>
  <c r="H461" i="6" s="1"/>
  <c r="H467" i="6" a="1"/>
  <c r="H467" i="6" s="1"/>
  <c r="H472" i="6" a="1"/>
  <c r="H472" i="6" s="1"/>
  <c r="H482" i="6" a="1"/>
  <c r="H482" i="6" s="1"/>
  <c r="H494" i="6" a="1"/>
  <c r="H494" i="6" s="1"/>
  <c r="I60" i="6" a="1"/>
  <c r="I60" i="6" s="1"/>
  <c r="I65" i="6" a="1"/>
  <c r="I65" i="6" s="1"/>
  <c r="I71" i="6" a="1"/>
  <c r="I71" i="6" s="1"/>
  <c r="I77" i="6" a="1"/>
  <c r="I77" i="6" s="1"/>
  <c r="I82" i="6" a="1"/>
  <c r="I82" i="6" s="1"/>
  <c r="I87" i="6" a="1"/>
  <c r="I87" i="6" s="1"/>
  <c r="I93" i="6" a="1"/>
  <c r="I93" i="6" s="1"/>
  <c r="I98" i="6" a="1"/>
  <c r="I98" i="6" s="1"/>
  <c r="I120" i="6" a="1"/>
  <c r="I120" i="6" s="1"/>
  <c r="I131" i="6" a="1"/>
  <c r="I131" i="6" s="1"/>
  <c r="I136" i="6" a="1"/>
  <c r="I136" i="6" s="1"/>
  <c r="I142" i="6" a="1"/>
  <c r="I142" i="6" s="1"/>
  <c r="I147" i="6" a="1"/>
  <c r="I147" i="6" s="1"/>
  <c r="I153" i="6" a="1"/>
  <c r="I153" i="6" s="1"/>
  <c r="I158" i="6" a="1"/>
  <c r="I158" i="6" s="1"/>
  <c r="I169" i="6" a="1"/>
  <c r="I169" i="6" s="1"/>
  <c r="G139" i="6" a="1"/>
  <c r="G139" i="6" s="1"/>
  <c r="G378" i="6" a="1"/>
  <c r="G378" i="6" s="1"/>
  <c r="G200" i="6" a="1"/>
  <c r="G200" i="6" s="1"/>
  <c r="G392" i="6" a="1"/>
  <c r="G392" i="6" s="1"/>
  <c r="G483" i="6" a="1"/>
  <c r="G483" i="6" s="1"/>
  <c r="H95" i="6" a="1"/>
  <c r="H95" i="6" s="1"/>
  <c r="H120" i="6" a="1"/>
  <c r="H120" i="6" s="1"/>
  <c r="H144" i="6" a="1"/>
  <c r="H144" i="6" s="1"/>
  <c r="H153" i="6" a="1"/>
  <c r="H153" i="6" s="1"/>
  <c r="H161" i="6" a="1"/>
  <c r="H161" i="6" s="1"/>
  <c r="H169" i="6" a="1"/>
  <c r="H169" i="6" s="1"/>
  <c r="H177" i="6" a="1"/>
  <c r="H177" i="6" s="1"/>
  <c r="H185" i="6" a="1"/>
  <c r="H185" i="6" s="1"/>
  <c r="H193" i="6" a="1"/>
  <c r="H193" i="6" s="1"/>
  <c r="H201" i="6" a="1"/>
  <c r="H201" i="6" s="1"/>
  <c r="H209" i="6" a="1"/>
  <c r="H209" i="6" s="1"/>
  <c r="H227" i="6" a="1"/>
  <c r="H227" i="6" s="1"/>
  <c r="H236" i="6" a="1"/>
  <c r="H236" i="6" s="1"/>
  <c r="H262" i="6" a="1"/>
  <c r="H262" i="6" s="1"/>
  <c r="H271" i="6" a="1"/>
  <c r="H271" i="6" s="1"/>
  <c r="H280" i="6" a="1"/>
  <c r="H280" i="6" s="1"/>
  <c r="H288" i="6" a="1"/>
  <c r="H288" i="6" s="1"/>
  <c r="H297" i="6" a="1"/>
  <c r="H297" i="6" s="1"/>
  <c r="H306" i="6" a="1"/>
  <c r="H306" i="6" s="1"/>
  <c r="H314" i="6" a="1"/>
  <c r="H314" i="6" s="1"/>
  <c r="H329" i="6" a="1"/>
  <c r="H329" i="6" s="1"/>
  <c r="H336" i="6" a="1"/>
  <c r="H336" i="6" s="1"/>
  <c r="H342" i="6" a="1"/>
  <c r="H342" i="6" s="1"/>
  <c r="H353" i="6" a="1"/>
  <c r="H353" i="6" s="1"/>
  <c r="H359" i="6" a="1"/>
  <c r="H359" i="6" s="1"/>
  <c r="H364" i="6" a="1"/>
  <c r="H364" i="6" s="1"/>
  <c r="H370" i="6" a="1"/>
  <c r="H370" i="6" s="1"/>
  <c r="H381" i="6" a="1"/>
  <c r="H381" i="6" s="1"/>
  <c r="H392" i="6" a="1"/>
  <c r="H392" i="6" s="1"/>
  <c r="H397" i="6" a="1"/>
  <c r="H397" i="6" s="1"/>
  <c r="H403" i="6" a="1"/>
  <c r="H403" i="6" s="1"/>
  <c r="H408" i="6" a="1"/>
  <c r="H408" i="6" s="1"/>
  <c r="H418" i="6" a="1"/>
  <c r="H418" i="6" s="1"/>
  <c r="H430" i="6" a="1"/>
  <c r="H430" i="6" s="1"/>
  <c r="H446" i="6" a="1"/>
  <c r="H446" i="6" s="1"/>
  <c r="H451" i="6" a="1"/>
  <c r="H451" i="6" s="1"/>
  <c r="H457" i="6" a="1"/>
  <c r="H457" i="6" s="1"/>
  <c r="H463" i="6" a="1"/>
  <c r="H463" i="6" s="1"/>
  <c r="H468" i="6" a="1"/>
  <c r="H468" i="6" s="1"/>
  <c r="H473" i="6" a="1"/>
  <c r="H473" i="6" s="1"/>
  <c r="H479" i="6" a="1"/>
  <c r="H479" i="6" s="1"/>
  <c r="H484" i="6" a="1"/>
  <c r="H484" i="6" s="1"/>
  <c r="I56" i="6" a="1"/>
  <c r="I56" i="6" s="1"/>
  <c r="I67" i="6" a="1"/>
  <c r="I67" i="6" s="1"/>
  <c r="I72" i="6" a="1"/>
  <c r="I72" i="6" s="1"/>
  <c r="I78" i="6" a="1"/>
  <c r="I78" i="6" s="1"/>
  <c r="I83" i="6" a="1"/>
  <c r="I83" i="6" s="1"/>
  <c r="I89" i="6" a="1"/>
  <c r="I89" i="6" s="1"/>
  <c r="I94" i="6" a="1"/>
  <c r="I94" i="6" s="1"/>
  <c r="I105" i="6" a="1"/>
  <c r="I105" i="6" s="1"/>
  <c r="I111" i="6" a="1"/>
  <c r="I111" i="6" s="1"/>
  <c r="I116" i="6" a="1"/>
  <c r="I116" i="6" s="1"/>
  <c r="I122" i="6" a="1"/>
  <c r="I122" i="6" s="1"/>
  <c r="I132" i="6" a="1"/>
  <c r="I132" i="6" s="1"/>
  <c r="I149" i="6" a="1"/>
  <c r="I149" i="6" s="1"/>
  <c r="I159" i="6" a="1"/>
  <c r="I159" i="6" s="1"/>
  <c r="I165" i="6" a="1"/>
  <c r="I165" i="6" s="1"/>
  <c r="I170" i="6" a="1"/>
  <c r="I170" i="6" s="1"/>
  <c r="G234" i="6" a="1"/>
  <c r="G234" i="6" s="1"/>
  <c r="G404" i="6" a="1"/>
  <c r="G404" i="6" s="1"/>
  <c r="H72" i="6" a="1"/>
  <c r="H72" i="6" s="1"/>
  <c r="H97" i="6" a="1"/>
  <c r="H97" i="6" s="1"/>
  <c r="H121" i="6" a="1"/>
  <c r="H121" i="6" s="1"/>
  <c r="H145" i="6" a="1"/>
  <c r="H145" i="6" s="1"/>
  <c r="H154" i="6" a="1"/>
  <c r="H154" i="6" s="1"/>
  <c r="H162" i="6" a="1"/>
  <c r="H162" i="6" s="1"/>
  <c r="H170" i="6" a="1"/>
  <c r="H170" i="6" s="1"/>
  <c r="H178" i="6" a="1"/>
  <c r="H178" i="6" s="1"/>
  <c r="H186" i="6" a="1"/>
  <c r="H186" i="6" s="1"/>
  <c r="H194" i="6" a="1"/>
  <c r="H194" i="6" s="1"/>
  <c r="H202" i="6" a="1"/>
  <c r="H202" i="6" s="1"/>
  <c r="H210" i="6" a="1"/>
  <c r="H210" i="6" s="1"/>
  <c r="H219" i="6" a="1"/>
  <c r="H219" i="6" s="1"/>
  <c r="H228" i="6" a="1"/>
  <c r="H228" i="6" s="1"/>
  <c r="H237" i="6" a="1"/>
  <c r="H237" i="6" s="1"/>
  <c r="H246" i="6" a="1"/>
  <c r="H246" i="6" s="1"/>
  <c r="H254" i="6" a="1"/>
  <c r="H254" i="6" s="1"/>
  <c r="H264" i="6" a="1"/>
  <c r="H264" i="6" s="1"/>
  <c r="H272" i="6" a="1"/>
  <c r="H272" i="6" s="1"/>
  <c r="H289" i="6" a="1"/>
  <c r="H289" i="6" s="1"/>
  <c r="H315" i="6" a="1"/>
  <c r="H315" i="6" s="1"/>
  <c r="H337" i="6" a="1"/>
  <c r="H337" i="6" s="1"/>
  <c r="H343" i="6" a="1"/>
  <c r="H343" i="6" s="1"/>
  <c r="H349" i="6" a="1"/>
  <c r="H349" i="6" s="1"/>
  <c r="H360" i="6" a="1"/>
  <c r="H360" i="6" s="1"/>
  <c r="H365" i="6" a="1"/>
  <c r="H365" i="6" s="1"/>
  <c r="H371" i="6" a="1"/>
  <c r="H371" i="6" s="1"/>
  <c r="H376" i="6" a="1"/>
  <c r="H376" i="6" s="1"/>
  <c r="H386" i="6" a="1"/>
  <c r="H386" i="6" s="1"/>
  <c r="H398" i="6" a="1"/>
  <c r="H398" i="6" s="1"/>
  <c r="H414" i="6" a="1"/>
  <c r="H414" i="6" s="1"/>
  <c r="H419" i="6" a="1"/>
  <c r="H419" i="6" s="1"/>
  <c r="H425" i="6" a="1"/>
  <c r="H425" i="6" s="1"/>
  <c r="H431" i="6" a="1"/>
  <c r="H431" i="6" s="1"/>
  <c r="H436" i="6" a="1"/>
  <c r="H436" i="6" s="1"/>
  <c r="H441" i="6" a="1"/>
  <c r="H441" i="6" s="1"/>
  <c r="H447" i="6" a="1"/>
  <c r="H447" i="6" s="1"/>
  <c r="H452" i="6" a="1"/>
  <c r="H452" i="6" s="1"/>
  <c r="G266" i="6" a="1"/>
  <c r="G266" i="6" s="1"/>
  <c r="G417" i="6" a="1"/>
  <c r="G417" i="6" s="1"/>
  <c r="G497" i="6" a="1"/>
  <c r="G497" i="6" s="1"/>
  <c r="H74" i="6" a="1"/>
  <c r="H74" i="6" s="1"/>
  <c r="H98" i="6" a="1"/>
  <c r="H98" i="6" s="1"/>
  <c r="H111" i="6" a="1"/>
  <c r="H111" i="6" s="1"/>
  <c r="H122" i="6" a="1"/>
  <c r="H122" i="6" s="1"/>
  <c r="H135" i="6" a="1"/>
  <c r="H135" i="6" s="1"/>
  <c r="H147" i="6" a="1"/>
  <c r="H147" i="6" s="1"/>
  <c r="H155" i="6" a="1"/>
  <c r="H155" i="6" s="1"/>
  <c r="H163" i="6" a="1"/>
  <c r="H163" i="6" s="1"/>
  <c r="H171" i="6" a="1"/>
  <c r="H171" i="6" s="1"/>
  <c r="H179" i="6" a="1"/>
  <c r="H179" i="6" s="1"/>
  <c r="H187" i="6" a="1"/>
  <c r="H187" i="6" s="1"/>
  <c r="H195" i="6" a="1"/>
  <c r="H195" i="6" s="1"/>
  <c r="H203" i="6" a="1"/>
  <c r="H203" i="6" s="1"/>
  <c r="H211" i="6" a="1"/>
  <c r="H211" i="6" s="1"/>
  <c r="H220" i="6" a="1"/>
  <c r="H220" i="6" s="1"/>
  <c r="H238" i="6" a="1"/>
  <c r="H238" i="6" s="1"/>
  <c r="H281" i="6" a="1"/>
  <c r="H281" i="6" s="1"/>
  <c r="H290" i="6" a="1"/>
  <c r="H290" i="6" s="1"/>
  <c r="H299" i="6" a="1"/>
  <c r="H299" i="6" s="1"/>
  <c r="H308" i="6" a="1"/>
  <c r="H308" i="6" s="1"/>
  <c r="H316" i="6" a="1"/>
  <c r="H316" i="6" s="1"/>
  <c r="H323" i="6" a="1"/>
  <c r="H323" i="6" s="1"/>
  <c r="H330" i="6" a="1"/>
  <c r="H330" i="6" s="1"/>
  <c r="H354" i="6" a="1"/>
  <c r="H354" i="6" s="1"/>
  <c r="H366" i="6" a="1"/>
  <c r="H366" i="6" s="1"/>
  <c r="H382" i="6" a="1"/>
  <c r="H382" i="6" s="1"/>
  <c r="H387" i="6" a="1"/>
  <c r="H387" i="6" s="1"/>
  <c r="H393" i="6" a="1"/>
  <c r="H393" i="6" s="1"/>
  <c r="H399" i="6" a="1"/>
  <c r="H399" i="6" s="1"/>
  <c r="H404" i="6" a="1"/>
  <c r="H404" i="6" s="1"/>
  <c r="H409" i="6" a="1"/>
  <c r="H409" i="6" s="1"/>
  <c r="H415" i="6" a="1"/>
  <c r="H415" i="6" s="1"/>
  <c r="H420" i="6" a="1"/>
  <c r="H420" i="6" s="1"/>
  <c r="H442" i="6" a="1"/>
  <c r="H442" i="6" s="1"/>
  <c r="H453" i="6" a="1"/>
  <c r="H453" i="6" s="1"/>
  <c r="H458" i="6" a="1"/>
  <c r="H458" i="6" s="1"/>
  <c r="H464" i="6" a="1"/>
  <c r="H464" i="6" s="1"/>
  <c r="H469" i="6" a="1"/>
  <c r="H469" i="6" s="1"/>
  <c r="H475" i="6" a="1"/>
  <c r="H475" i="6" s="1"/>
  <c r="H480" i="6" a="1"/>
  <c r="H480" i="6" s="1"/>
  <c r="H491" i="6" a="1"/>
  <c r="H491" i="6" s="1"/>
  <c r="H497" i="6" a="1"/>
  <c r="H497" i="6" s="1"/>
  <c r="I52" i="6" a="1"/>
  <c r="I52" i="6" s="1"/>
  <c r="I58" i="6" a="1"/>
  <c r="I58" i="6" s="1"/>
  <c r="I68" i="6" a="1"/>
  <c r="I68" i="6" s="1"/>
  <c r="I85" i="6" a="1"/>
  <c r="I85" i="6" s="1"/>
  <c r="I95" i="6" a="1"/>
  <c r="I95" i="6" s="1"/>
  <c r="I101" i="6" a="1"/>
  <c r="I101" i="6" s="1"/>
  <c r="I106" i="6" a="1"/>
  <c r="I106" i="6" s="1"/>
  <c r="I112" i="6" a="1"/>
  <c r="I112" i="6" s="1"/>
  <c r="I123" i="6" a="1"/>
  <c r="I123" i="6" s="1"/>
  <c r="I134" i="6" a="1"/>
  <c r="I134" i="6" s="1"/>
  <c r="I139" i="6" a="1"/>
  <c r="I139" i="6" s="1"/>
  <c r="I145" i="6" a="1"/>
  <c r="I145" i="6" s="1"/>
  <c r="I150" i="6" a="1"/>
  <c r="I150" i="6" s="1"/>
  <c r="I160" i="6" a="1"/>
  <c r="I160" i="6" s="1"/>
  <c r="I172" i="6" a="1"/>
  <c r="I172" i="6" s="1"/>
  <c r="I188" i="6" a="1"/>
  <c r="I188" i="6" s="1"/>
  <c r="I193" i="6" a="1"/>
  <c r="I193" i="6" s="1"/>
  <c r="I199" i="6" a="1"/>
  <c r="I199" i="6" s="1"/>
  <c r="I205" i="6" a="1"/>
  <c r="I205" i="6" s="1"/>
  <c r="I210" i="6" a="1"/>
  <c r="I210" i="6" s="1"/>
  <c r="I215" i="6" a="1"/>
  <c r="I215" i="6" s="1"/>
  <c r="I221" i="6" a="1"/>
  <c r="I221" i="6" s="1"/>
  <c r="I226" i="6" a="1"/>
  <c r="I226" i="6" s="1"/>
  <c r="I248" i="6" a="1"/>
  <c r="I248" i="6" s="1"/>
  <c r="I259" i="6" a="1"/>
  <c r="I259" i="6" s="1"/>
  <c r="I264" i="6" a="1"/>
  <c r="I264" i="6" s="1"/>
  <c r="G294" i="6" a="1"/>
  <c r="G294" i="6" s="1"/>
  <c r="G430" i="6" a="1"/>
  <c r="G430" i="6" s="1"/>
  <c r="H88" i="6" a="1"/>
  <c r="H88" i="6" s="1"/>
  <c r="H112" i="6" a="1"/>
  <c r="H112" i="6" s="1"/>
  <c r="H136" i="6" a="1"/>
  <c r="H136" i="6" s="1"/>
  <c r="H148" i="6" a="1"/>
  <c r="H148" i="6" s="1"/>
  <c r="H156" i="6" a="1"/>
  <c r="H156" i="6" s="1"/>
  <c r="H164" i="6" a="1"/>
  <c r="H164" i="6" s="1"/>
  <c r="H172" i="6" a="1"/>
  <c r="H172" i="6" s="1"/>
  <c r="H180" i="6" a="1"/>
  <c r="H180" i="6" s="1"/>
  <c r="H188" i="6" a="1"/>
  <c r="H188" i="6" s="1"/>
  <c r="H196" i="6" a="1"/>
  <c r="H196" i="6" s="1"/>
  <c r="H204" i="6" a="1"/>
  <c r="H204" i="6" s="1"/>
  <c r="H212" i="6" a="1"/>
  <c r="H212" i="6" s="1"/>
  <c r="H221" i="6" a="1"/>
  <c r="H221" i="6" s="1"/>
  <c r="H231" i="6" a="1"/>
  <c r="H231" i="6" s="1"/>
  <c r="H248" i="6" a="1"/>
  <c r="H248" i="6" s="1"/>
  <c r="H265" i="6" a="1"/>
  <c r="H265" i="6" s="1"/>
  <c r="H275" i="6" a="1"/>
  <c r="H275" i="6" s="1"/>
  <c r="H283" i="6" a="1"/>
  <c r="H283" i="6" s="1"/>
  <c r="H291" i="6" a="1"/>
  <c r="H291" i="6" s="1"/>
  <c r="H300" i="6" a="1"/>
  <c r="H300" i="6" s="1"/>
  <c r="H317" i="6" a="1"/>
  <c r="H317" i="6" s="1"/>
  <c r="H324" i="6" a="1"/>
  <c r="H324" i="6" s="1"/>
  <c r="H331" i="6" a="1"/>
  <c r="H331" i="6" s="1"/>
  <c r="H338" i="6" a="1"/>
  <c r="H338" i="6" s="1"/>
  <c r="H344" i="6" a="1"/>
  <c r="H344" i="6" s="1"/>
  <c r="H350" i="6" a="1"/>
  <c r="H350" i="6" s="1"/>
  <c r="H355" i="6" a="1"/>
  <c r="H355" i="6" s="1"/>
  <c r="H361" i="6" a="1"/>
  <c r="H361" i="6" s="1"/>
  <c r="H367" i="6" a="1"/>
  <c r="H367" i="6" s="1"/>
  <c r="H372" i="6" a="1"/>
  <c r="H372" i="6" s="1"/>
  <c r="H377" i="6" a="1"/>
  <c r="H377" i="6" s="1"/>
  <c r="H383" i="6" a="1"/>
  <c r="H383" i="6" s="1"/>
  <c r="H388" i="6" a="1"/>
  <c r="H388" i="6" s="1"/>
  <c r="H410" i="6" a="1"/>
  <c r="H410" i="6" s="1"/>
  <c r="H421" i="6" a="1"/>
  <c r="H421" i="6" s="1"/>
  <c r="H426" i="6" a="1"/>
  <c r="H426" i="6" s="1"/>
  <c r="H432" i="6" a="1"/>
  <c r="H432" i="6" s="1"/>
  <c r="H437" i="6" a="1"/>
  <c r="H437" i="6" s="1"/>
  <c r="H443" i="6" a="1"/>
  <c r="H443" i="6" s="1"/>
  <c r="H448" i="6" a="1"/>
  <c r="H448" i="6" s="1"/>
  <c r="H459" i="6" a="1"/>
  <c r="H459" i="6" s="1"/>
  <c r="H465" i="6" a="1"/>
  <c r="H465" i="6" s="1"/>
  <c r="H470" i="6" a="1"/>
  <c r="H470" i="6" s="1"/>
  <c r="H476" i="6" a="1"/>
  <c r="H476" i="6" s="1"/>
  <c r="H486" i="6" a="1"/>
  <c r="H486" i="6" s="1"/>
  <c r="I53" i="6" a="1"/>
  <c r="I53" i="6" s="1"/>
  <c r="I63" i="6" a="1"/>
  <c r="I63" i="6" s="1"/>
  <c r="I69" i="6" a="1"/>
  <c r="I69" i="6" s="1"/>
  <c r="I74" i="6" a="1"/>
  <c r="I74" i="6" s="1"/>
  <c r="I80" i="6" a="1"/>
  <c r="I80" i="6" s="1"/>
  <c r="F347" i="6" a="1"/>
  <c r="F347" i="6" s="1"/>
  <c r="G336" i="6" a="1"/>
  <c r="G336" i="6" s="1"/>
  <c r="G456" i="6" a="1"/>
  <c r="G456" i="6" s="1"/>
  <c r="H79" i="6" a="1"/>
  <c r="H79" i="6" s="1"/>
  <c r="H90" i="6" a="1"/>
  <c r="H90" i="6" s="1"/>
  <c r="H103" i="6" a="1"/>
  <c r="H103" i="6" s="1"/>
  <c r="H127" i="6" a="1"/>
  <c r="H127" i="6" s="1"/>
  <c r="H150" i="6" a="1"/>
  <c r="H150" i="6" s="1"/>
  <c r="H158" i="6" a="1"/>
  <c r="H158" i="6" s="1"/>
  <c r="H166" i="6" a="1"/>
  <c r="H166" i="6" s="1"/>
  <c r="H174" i="6" a="1"/>
  <c r="H174" i="6" s="1"/>
  <c r="H182" i="6" a="1"/>
  <c r="H182" i="6" s="1"/>
  <c r="H190" i="6" a="1"/>
  <c r="H190" i="6" s="1"/>
  <c r="H198" i="6" a="1"/>
  <c r="H198" i="6" s="1"/>
  <c r="H206" i="6" a="1"/>
  <c r="H206" i="6" s="1"/>
  <c r="H214" i="6" a="1"/>
  <c r="H214" i="6" s="1"/>
  <c r="H242" i="6" a="1"/>
  <c r="H242" i="6" s="1"/>
  <c r="H250" i="6" a="1"/>
  <c r="H250" i="6" s="1"/>
  <c r="H258" i="6" a="1"/>
  <c r="H258" i="6" s="1"/>
  <c r="H276" i="6" a="1"/>
  <c r="H276" i="6" s="1"/>
  <c r="H303" i="6" a="1"/>
  <c r="H303" i="6" s="1"/>
  <c r="H319" i="6" a="1"/>
  <c r="H319" i="6" s="1"/>
  <c r="H333" i="6" a="1"/>
  <c r="H333" i="6" s="1"/>
  <c r="H340" i="6" a="1"/>
  <c r="H340" i="6" s="1"/>
  <c r="H346" i="6" a="1"/>
  <c r="H346" i="6" s="1"/>
  <c r="H357" i="6" a="1"/>
  <c r="H357" i="6" s="1"/>
  <c r="H362" i="6" a="1"/>
  <c r="H362" i="6" s="1"/>
  <c r="H368" i="6" a="1"/>
  <c r="H368" i="6" s="1"/>
  <c r="H373" i="6" a="1"/>
  <c r="H373" i="6" s="1"/>
  <c r="H379" i="6" a="1"/>
  <c r="H379" i="6" s="1"/>
  <c r="H384" i="6" a="1"/>
  <c r="H384" i="6" s="1"/>
  <c r="H395" i="6" a="1"/>
  <c r="H395" i="6" s="1"/>
  <c r="H401" i="6" a="1"/>
  <c r="H401" i="6" s="1"/>
  <c r="H406" i="6" a="1"/>
  <c r="H406" i="6" s="1"/>
  <c r="H412" i="6" a="1"/>
  <c r="H412" i="6" s="1"/>
  <c r="H422" i="6" a="1"/>
  <c r="H422" i="6" s="1"/>
  <c r="H439" i="6" a="1"/>
  <c r="H439" i="6" s="1"/>
  <c r="H449" i="6" a="1"/>
  <c r="H449" i="6" s="1"/>
  <c r="H455" i="6" a="1"/>
  <c r="H455" i="6" s="1"/>
  <c r="H460" i="6" a="1"/>
  <c r="H460" i="6" s="1"/>
  <c r="H466" i="6" a="1"/>
  <c r="H466" i="6" s="1"/>
  <c r="H477" i="6" a="1"/>
  <c r="H477" i="6" s="1"/>
  <c r="H488" i="6" a="1"/>
  <c r="H488" i="6" s="1"/>
  <c r="H493" i="6" a="1"/>
  <c r="H493" i="6" s="1"/>
  <c r="H499" i="6" a="1"/>
  <c r="H499" i="6" s="1"/>
  <c r="I54" i="6" a="1"/>
  <c r="I54" i="6" s="1"/>
  <c r="I64" i="6" a="1"/>
  <c r="I64" i="6" s="1"/>
  <c r="I76" i="6" a="1"/>
  <c r="I76" i="6" s="1"/>
  <c r="I92" i="6" a="1"/>
  <c r="I92" i="6" s="1"/>
  <c r="I97" i="6" a="1"/>
  <c r="I97" i="6" s="1"/>
  <c r="I103" i="6" a="1"/>
  <c r="I103" i="6" s="1"/>
  <c r="I109" i="6" a="1"/>
  <c r="I109" i="6" s="1"/>
  <c r="I114" i="6" a="1"/>
  <c r="I114" i="6" s="1"/>
  <c r="I119" i="6" a="1"/>
  <c r="I119" i="6" s="1"/>
  <c r="I125" i="6" a="1"/>
  <c r="I125" i="6" s="1"/>
  <c r="I130" i="6" a="1"/>
  <c r="I130" i="6" s="1"/>
  <c r="I152" i="6" a="1"/>
  <c r="I152" i="6" s="1"/>
  <c r="I163" i="6" a="1"/>
  <c r="I163" i="6" s="1"/>
  <c r="I168" i="6" a="1"/>
  <c r="I168" i="6" s="1"/>
  <c r="I174" i="6" a="1"/>
  <c r="I174" i="6" s="1"/>
  <c r="I179" i="6" a="1"/>
  <c r="I179" i="6" s="1"/>
  <c r="I185" i="6" a="1"/>
  <c r="I185" i="6" s="1"/>
  <c r="I190" i="6" a="1"/>
  <c r="I190" i="6" s="1"/>
  <c r="I201" i="6" a="1"/>
  <c r="I201" i="6" s="1"/>
  <c r="I207" i="6" a="1"/>
  <c r="I207" i="6" s="1"/>
  <c r="I212" i="6" a="1"/>
  <c r="I212" i="6" s="1"/>
  <c r="I218" i="6" a="1"/>
  <c r="I218" i="6" s="1"/>
  <c r="I228" i="6" a="1"/>
  <c r="I228" i="6" s="1"/>
  <c r="I245" i="6" a="1"/>
  <c r="I245" i="6" s="1"/>
  <c r="G442" i="6" a="1"/>
  <c r="G442" i="6" s="1"/>
  <c r="H149" i="6" a="1"/>
  <c r="H149" i="6" s="1"/>
  <c r="H181" i="6" a="1"/>
  <c r="H181" i="6" s="1"/>
  <c r="H213" i="6" a="1"/>
  <c r="H213" i="6" s="1"/>
  <c r="H318" i="6" a="1"/>
  <c r="H318" i="6" s="1"/>
  <c r="H345" i="6" a="1"/>
  <c r="H345" i="6" s="1"/>
  <c r="H389" i="6" a="1"/>
  <c r="H389" i="6" s="1"/>
  <c r="H411" i="6" a="1"/>
  <c r="H411" i="6" s="1"/>
  <c r="H433" i="6" a="1"/>
  <c r="H433" i="6" s="1"/>
  <c r="H454" i="6" a="1"/>
  <c r="H454" i="6" s="1"/>
  <c r="H483" i="6" a="1"/>
  <c r="H483" i="6" s="1"/>
  <c r="H498" i="6" a="1"/>
  <c r="H498" i="6" s="1"/>
  <c r="I62" i="6" a="1"/>
  <c r="I62" i="6" s="1"/>
  <c r="I90" i="6" a="1"/>
  <c r="I90" i="6" s="1"/>
  <c r="I100" i="6" a="1"/>
  <c r="I100" i="6" s="1"/>
  <c r="I133" i="6" a="1"/>
  <c r="I133" i="6" s="1"/>
  <c r="I144" i="6" a="1"/>
  <c r="I144" i="6" s="1"/>
  <c r="I155" i="6" a="1"/>
  <c r="I155" i="6" s="1"/>
  <c r="I166" i="6" a="1"/>
  <c r="I166" i="6" s="1"/>
  <c r="I182" i="6" a="1"/>
  <c r="I182" i="6" s="1"/>
  <c r="I197" i="6" a="1"/>
  <c r="I197" i="6" s="1"/>
  <c r="I204" i="6" a="1"/>
  <c r="I204" i="6" s="1"/>
  <c r="I211" i="6" a="1"/>
  <c r="I211" i="6" s="1"/>
  <c r="I219" i="6" a="1"/>
  <c r="I219" i="6" s="1"/>
  <c r="I225" i="6" a="1"/>
  <c r="I225" i="6" s="1"/>
  <c r="I233" i="6" a="1"/>
  <c r="I233" i="6" s="1"/>
  <c r="I241" i="6" a="1"/>
  <c r="I241" i="6" s="1"/>
  <c r="I247" i="6" a="1"/>
  <c r="I247" i="6" s="1"/>
  <c r="I254" i="6" a="1"/>
  <c r="I254" i="6" s="1"/>
  <c r="I260" i="6" a="1"/>
  <c r="I260" i="6" s="1"/>
  <c r="I266" i="6" a="1"/>
  <c r="I266" i="6" s="1"/>
  <c r="I272" i="6" a="1"/>
  <c r="I272" i="6" s="1"/>
  <c r="I283" i="6" a="1"/>
  <c r="I283" i="6" s="1"/>
  <c r="I294" i="6" a="1"/>
  <c r="I294" i="6" s="1"/>
  <c r="I299" i="6" a="1"/>
  <c r="I299" i="6" s="1"/>
  <c r="I305" i="6" a="1"/>
  <c r="I305" i="6" s="1"/>
  <c r="I310" i="6" a="1"/>
  <c r="I310" i="6" s="1"/>
  <c r="I320" i="6" a="1"/>
  <c r="I320" i="6" s="1"/>
  <c r="I332" i="6" a="1"/>
  <c r="I332" i="6" s="1"/>
  <c r="G477" i="6" a="1"/>
  <c r="G477" i="6" s="1"/>
  <c r="H106" i="6" a="1"/>
  <c r="H106" i="6" s="1"/>
  <c r="H152" i="6" a="1"/>
  <c r="H152" i="6" s="1"/>
  <c r="H184" i="6" a="1"/>
  <c r="H184" i="6" s="1"/>
  <c r="H253" i="6" a="1"/>
  <c r="H253" i="6" s="1"/>
  <c r="H287" i="6" a="1"/>
  <c r="H287" i="6" s="1"/>
  <c r="H320" i="6" a="1"/>
  <c r="H320" i="6" s="1"/>
  <c r="H348" i="6" a="1"/>
  <c r="H348" i="6" s="1"/>
  <c r="H391" i="6" a="1"/>
  <c r="H391" i="6" s="1"/>
  <c r="H413" i="6" a="1"/>
  <c r="H413" i="6" s="1"/>
  <c r="H435" i="6" a="1"/>
  <c r="H435" i="6" s="1"/>
  <c r="H471" i="6" a="1"/>
  <c r="H471" i="6" s="1"/>
  <c r="H485" i="6" a="1"/>
  <c r="H485" i="6" s="1"/>
  <c r="H500" i="6" a="1"/>
  <c r="H500" i="6" s="1"/>
  <c r="I79" i="6" a="1"/>
  <c r="I79" i="6" s="1"/>
  <c r="I91" i="6" a="1"/>
  <c r="I91" i="6" s="1"/>
  <c r="I102" i="6" a="1"/>
  <c r="I102" i="6" s="1"/>
  <c r="I113" i="6" a="1"/>
  <c r="I113" i="6" s="1"/>
  <c r="I156" i="6" a="1"/>
  <c r="I156" i="6" s="1"/>
  <c r="I167" i="6" a="1"/>
  <c r="I167" i="6" s="1"/>
  <c r="I176" i="6" a="1"/>
  <c r="I176" i="6" s="1"/>
  <c r="I183" i="6" a="1"/>
  <c r="I183" i="6" s="1"/>
  <c r="I198" i="6" a="1"/>
  <c r="I198" i="6" s="1"/>
  <c r="I213" i="6" a="1"/>
  <c r="I213" i="6" s="1"/>
  <c r="I227" i="6" a="1"/>
  <c r="I227" i="6" s="1"/>
  <c r="I234" i="6" a="1"/>
  <c r="I234" i="6" s="1"/>
  <c r="I249" i="6" a="1"/>
  <c r="I249" i="6" s="1"/>
  <c r="I261" i="6" a="1"/>
  <c r="I261" i="6" s="1"/>
  <c r="I267" i="6" a="1"/>
  <c r="I267" i="6" s="1"/>
  <c r="I273" i="6" a="1"/>
  <c r="I273" i="6" s="1"/>
  <c r="I278" i="6" a="1"/>
  <c r="I278" i="6" s="1"/>
  <c r="I288" i="6" a="1"/>
  <c r="I288" i="6" s="1"/>
  <c r="I300" i="6" a="1"/>
  <c r="I300" i="6" s="1"/>
  <c r="I316" i="6" a="1"/>
  <c r="I316" i="6" s="1"/>
  <c r="I321" i="6" a="1"/>
  <c r="I321" i="6" s="1"/>
  <c r="I327" i="6" a="1"/>
  <c r="I327" i="6" s="1"/>
  <c r="I333" i="6" a="1"/>
  <c r="I333" i="6" s="1"/>
  <c r="I338" i="6" a="1"/>
  <c r="I338" i="6" s="1"/>
  <c r="I344" i="6" a="1"/>
  <c r="I344" i="6" s="1"/>
  <c r="I350" i="6" a="1"/>
  <c r="I350" i="6" s="1"/>
  <c r="I361" i="6" a="1"/>
  <c r="I361" i="6" s="1"/>
  <c r="I367" i="6" a="1"/>
  <c r="I367" i="6" s="1"/>
  <c r="I372" i="6" a="1"/>
  <c r="I372" i="6" s="1"/>
  <c r="I378" i="6" a="1"/>
  <c r="I378" i="6" s="1"/>
  <c r="I388" i="6" a="1"/>
  <c r="I388" i="6" s="1"/>
  <c r="I394" i="6" a="1"/>
  <c r="I394" i="6" s="1"/>
  <c r="I411" i="6" a="1"/>
  <c r="I411" i="6" s="1"/>
  <c r="I416" i="6" a="1"/>
  <c r="I416" i="6" s="1"/>
  <c r="I428" i="6" a="1"/>
  <c r="I428" i="6" s="1"/>
  <c r="I439" i="6" a="1"/>
  <c r="I439" i="6" s="1"/>
  <c r="I445" i="6" a="1"/>
  <c r="I445" i="6" s="1"/>
  <c r="I457" i="6" a="1"/>
  <c r="I457" i="6" s="1"/>
  <c r="I463" i="6" a="1"/>
  <c r="I463" i="6" s="1"/>
  <c r="I469" i="6" a="1"/>
  <c r="I469" i="6" s="1"/>
  <c r="I476" i="6" a="1"/>
  <c r="I476" i="6" s="1"/>
  <c r="I482" i="6" a="1"/>
  <c r="I482" i="6" s="1"/>
  <c r="I489" i="6" a="1"/>
  <c r="I489" i="6" s="1"/>
  <c r="I495" i="6" a="1"/>
  <c r="I495" i="6" s="1"/>
  <c r="J52" i="6" a="1"/>
  <c r="J52" i="6" s="1"/>
  <c r="J59" i="6" a="1"/>
  <c r="J59" i="6" s="1"/>
  <c r="J66" i="6" a="1"/>
  <c r="J66" i="6" s="1"/>
  <c r="J73" i="6" a="1"/>
  <c r="J73" i="6" s="1"/>
  <c r="H56" i="6" a="1"/>
  <c r="H56" i="6" s="1"/>
  <c r="H113" i="6" a="1"/>
  <c r="H113" i="6" s="1"/>
  <c r="H157" i="6" a="1"/>
  <c r="H157" i="6" s="1"/>
  <c r="H189" i="6" a="1"/>
  <c r="H189" i="6" s="1"/>
  <c r="H222" i="6" a="1"/>
  <c r="H222" i="6" s="1"/>
  <c r="H292" i="6" a="1"/>
  <c r="H292" i="6" s="1"/>
  <c r="H325" i="6" a="1"/>
  <c r="H325" i="6" s="1"/>
  <c r="H351" i="6" a="1"/>
  <c r="H351" i="6" s="1"/>
  <c r="H394" i="6" a="1"/>
  <c r="H394" i="6" s="1"/>
  <c r="H416" i="6" a="1"/>
  <c r="H416" i="6" s="1"/>
  <c r="H438" i="6" a="1"/>
  <c r="H438" i="6" s="1"/>
  <c r="H487" i="6" a="1"/>
  <c r="H487" i="6" s="1"/>
  <c r="H501" i="6" a="1"/>
  <c r="H501" i="6" s="1"/>
  <c r="I66" i="6" a="1"/>
  <c r="I66" i="6" s="1"/>
  <c r="I81" i="6" a="1"/>
  <c r="I81" i="6" s="1"/>
  <c r="I124" i="6" a="1"/>
  <c r="I124" i="6" s="1"/>
  <c r="I135" i="6" a="1"/>
  <c r="I135" i="6" s="1"/>
  <c r="I146" i="6" a="1"/>
  <c r="I146" i="6" s="1"/>
  <c r="I157" i="6" a="1"/>
  <c r="I157" i="6" s="1"/>
  <c r="I177" i="6" a="1"/>
  <c r="I177" i="6" s="1"/>
  <c r="I184" i="6" a="1"/>
  <c r="I184" i="6" s="1"/>
  <c r="I191" i="6" a="1"/>
  <c r="I191" i="6" s="1"/>
  <c r="I206" i="6" a="1"/>
  <c r="I206" i="6" s="1"/>
  <c r="I220" i="6" a="1"/>
  <c r="I220" i="6" s="1"/>
  <c r="I235" i="6" a="1"/>
  <c r="I235" i="6" s="1"/>
  <c r="I242" i="6" a="1"/>
  <c r="I242" i="6" s="1"/>
  <c r="I250" i="6" a="1"/>
  <c r="I250" i="6" s="1"/>
  <c r="I255" i="6" a="1"/>
  <c r="I255" i="6" s="1"/>
  <c r="I262" i="6" a="1"/>
  <c r="I262" i="6" s="1"/>
  <c r="I268" i="6" a="1"/>
  <c r="I268" i="6" s="1"/>
  <c r="I284" i="6" a="1"/>
  <c r="I284" i="6" s="1"/>
  <c r="I289" i="6" a="1"/>
  <c r="I289" i="6" s="1"/>
  <c r="I295" i="6" a="1"/>
  <c r="I295" i="6" s="1"/>
  <c r="I301" i="6" a="1"/>
  <c r="I301" i="6" s="1"/>
  <c r="I306" i="6" a="1"/>
  <c r="I306" i="6" s="1"/>
  <c r="I311" i="6" a="1"/>
  <c r="I311" i="6" s="1"/>
  <c r="I317" i="6" a="1"/>
  <c r="I317" i="6" s="1"/>
  <c r="I322" i="6" a="1"/>
  <c r="I322" i="6" s="1"/>
  <c r="I339" i="6" a="1"/>
  <c r="I339" i="6" s="1"/>
  <c r="I345" i="6" a="1"/>
  <c r="I345" i="6" s="1"/>
  <c r="I356" i="6" a="1"/>
  <c r="I356" i="6" s="1"/>
  <c r="I373" i="6" a="1"/>
  <c r="I373" i="6" s="1"/>
  <c r="I383" i="6" a="1"/>
  <c r="I383" i="6" s="1"/>
  <c r="I389" i="6" a="1"/>
  <c r="I389" i="6" s="1"/>
  <c r="I395" i="6" a="1"/>
  <c r="I395" i="6" s="1"/>
  <c r="I400" i="6" a="1"/>
  <c r="I400" i="6" s="1"/>
  <c r="I406" i="6" a="1"/>
  <c r="I406" i="6" s="1"/>
  <c r="I417" i="6" a="1"/>
  <c r="I417" i="6" s="1"/>
  <c r="I423" i="6" a="1"/>
  <c r="I423" i="6" s="1"/>
  <c r="I429" i="6" a="1"/>
  <c r="I429" i="6" s="1"/>
  <c r="I434" i="6" a="1"/>
  <c r="I434" i="6" s="1"/>
  <c r="I446" i="6" a="1"/>
  <c r="I446" i="6" s="1"/>
  <c r="I451" i="6" a="1"/>
  <c r="I451" i="6" s="1"/>
  <c r="I458" i="6" a="1"/>
  <c r="I458" i="6" s="1"/>
  <c r="I470" i="6" a="1"/>
  <c r="I470" i="6" s="1"/>
  <c r="I477" i="6" a="1"/>
  <c r="I477" i="6" s="1"/>
  <c r="I483" i="6" a="1"/>
  <c r="I483" i="6" s="1"/>
  <c r="I490" i="6" a="1"/>
  <c r="I490" i="6" s="1"/>
  <c r="J53" i="6" a="1"/>
  <c r="J53" i="6" s="1"/>
  <c r="J60" i="6" a="1"/>
  <c r="J60" i="6" s="1"/>
  <c r="J67" i="6" a="1"/>
  <c r="J67" i="6" s="1"/>
  <c r="J74" i="6" a="1"/>
  <c r="J74" i="6" s="1"/>
  <c r="J81" i="6" a="1"/>
  <c r="J81" i="6" s="1"/>
  <c r="H160" i="6" a="1"/>
  <c r="H160" i="6" s="1"/>
  <c r="H192" i="6" a="1"/>
  <c r="H192" i="6" s="1"/>
  <c r="H261" i="6" a="1"/>
  <c r="H261" i="6" s="1"/>
  <c r="H328" i="6" a="1"/>
  <c r="H328" i="6" s="1"/>
  <c r="H375" i="6" a="1"/>
  <c r="H375" i="6" s="1"/>
  <c r="H396" i="6" a="1"/>
  <c r="H396" i="6" s="1"/>
  <c r="H440" i="6" a="1"/>
  <c r="H440" i="6" s="1"/>
  <c r="H474" i="6" a="1"/>
  <c r="H474" i="6" s="1"/>
  <c r="H489" i="6" a="1"/>
  <c r="H489" i="6" s="1"/>
  <c r="I104" i="6" a="1"/>
  <c r="I104" i="6" s="1"/>
  <c r="I115" i="6" a="1"/>
  <c r="I115" i="6" s="1"/>
  <c r="I126" i="6" a="1"/>
  <c r="I126" i="6" s="1"/>
  <c r="I137" i="6" a="1"/>
  <c r="I137" i="6" s="1"/>
  <c r="I148" i="6" a="1"/>
  <c r="I148" i="6" s="1"/>
  <c r="I178" i="6" a="1"/>
  <c r="I178" i="6" s="1"/>
  <c r="I186" i="6" a="1"/>
  <c r="I186" i="6" s="1"/>
  <c r="I214" i="6" a="1"/>
  <c r="I214" i="6" s="1"/>
  <c r="I229" i="6" a="1"/>
  <c r="I229" i="6" s="1"/>
  <c r="I236" i="6" a="1"/>
  <c r="I236" i="6" s="1"/>
  <c r="I243" i="6" a="1"/>
  <c r="I243" i="6" s="1"/>
  <c r="I269" i="6" a="1"/>
  <c r="I269" i="6" s="1"/>
  <c r="I274" i="6" a="1"/>
  <c r="I274" i="6" s="1"/>
  <c r="I279" i="6" a="1"/>
  <c r="I279" i="6" s="1"/>
  <c r="I285" i="6" a="1"/>
  <c r="I285" i="6" s="1"/>
  <c r="I290" i="6" a="1"/>
  <c r="I290" i="6" s="1"/>
  <c r="I312" i="6" a="1"/>
  <c r="I312" i="6" s="1"/>
  <c r="I323" i="6" a="1"/>
  <c r="I323" i="6" s="1"/>
  <c r="I328" i="6" a="1"/>
  <c r="I328" i="6" s="1"/>
  <c r="I334" i="6" a="1"/>
  <c r="I334" i="6" s="1"/>
  <c r="I340" i="6" a="1"/>
  <c r="I340" i="6" s="1"/>
  <c r="I346" i="6" a="1"/>
  <c r="I346" i="6" s="1"/>
  <c r="I351" i="6" a="1"/>
  <c r="I351" i="6" s="1"/>
  <c r="I357" i="6" a="1"/>
  <c r="I357" i="6" s="1"/>
  <c r="I362" i="6" a="1"/>
  <c r="I362" i="6" s="1"/>
  <c r="H165" i="6" a="1"/>
  <c r="H165" i="6" s="1"/>
  <c r="H197" i="6" a="1"/>
  <c r="H197" i="6" s="1"/>
  <c r="H232" i="6" a="1"/>
  <c r="H232" i="6" s="1"/>
  <c r="H266" i="6" a="1"/>
  <c r="H266" i="6" s="1"/>
  <c r="H302" i="6" a="1"/>
  <c r="H302" i="6" s="1"/>
  <c r="H356" i="6" a="1"/>
  <c r="H356" i="6" s="1"/>
  <c r="H378" i="6" a="1"/>
  <c r="H378" i="6" s="1"/>
  <c r="H400" i="6" a="1"/>
  <c r="H400" i="6" s="1"/>
  <c r="H444" i="6" a="1"/>
  <c r="H444" i="6" s="1"/>
  <c r="H462" i="6" a="1"/>
  <c r="H462" i="6" s="1"/>
  <c r="H490" i="6" a="1"/>
  <c r="H490" i="6" s="1"/>
  <c r="I55" i="6" a="1"/>
  <c r="I55" i="6" s="1"/>
  <c r="I70" i="6" a="1"/>
  <c r="I70" i="6" s="1"/>
  <c r="I84" i="6" a="1"/>
  <c r="I84" i="6" s="1"/>
  <c r="I117" i="6" a="1"/>
  <c r="I117" i="6" s="1"/>
  <c r="I127" i="6" a="1"/>
  <c r="I127" i="6" s="1"/>
  <c r="I138" i="6" a="1"/>
  <c r="I138" i="6" s="1"/>
  <c r="I171" i="6" a="1"/>
  <c r="I171" i="6" s="1"/>
  <c r="I192" i="6" a="1"/>
  <c r="I192" i="6" s="1"/>
  <c r="I200" i="6" a="1"/>
  <c r="I200" i="6" s="1"/>
  <c r="I208" i="6" a="1"/>
  <c r="I208" i="6" s="1"/>
  <c r="I222" i="6" a="1"/>
  <c r="I222" i="6" s="1"/>
  <c r="I230" i="6" a="1"/>
  <c r="I230" i="6" s="1"/>
  <c r="I237" i="6" a="1"/>
  <c r="I237" i="6" s="1"/>
  <c r="I244" i="6" a="1"/>
  <c r="I244" i="6" s="1"/>
  <c r="I251" i="6" a="1"/>
  <c r="I251" i="6" s="1"/>
  <c r="I256" i="6" a="1"/>
  <c r="I256" i="6" s="1"/>
  <c r="I263" i="6" a="1"/>
  <c r="I263" i="6" s="1"/>
  <c r="I280" i="6" a="1"/>
  <c r="I280" i="6" s="1"/>
  <c r="I291" i="6" a="1"/>
  <c r="I291" i="6" s="1"/>
  <c r="I296" i="6" a="1"/>
  <c r="I296" i="6" s="1"/>
  <c r="I302" i="6" a="1"/>
  <c r="I302" i="6" s="1"/>
  <c r="I307" i="6" a="1"/>
  <c r="I307" i="6" s="1"/>
  <c r="I313" i="6" a="1"/>
  <c r="I313" i="6" s="1"/>
  <c r="I318" i="6" a="1"/>
  <c r="I318" i="6" s="1"/>
  <c r="I329" i="6" a="1"/>
  <c r="I329" i="6" s="1"/>
  <c r="I335" i="6" a="1"/>
  <c r="I335" i="6" s="1"/>
  <c r="I341" i="6" a="1"/>
  <c r="I341" i="6" s="1"/>
  <c r="I358" i="6" a="1"/>
  <c r="I358" i="6" s="1"/>
  <c r="I363" i="6" a="1"/>
  <c r="I363" i="6" s="1"/>
  <c r="I369" i="6" a="1"/>
  <c r="I369" i="6" s="1"/>
  <c r="I374" i="6" a="1"/>
  <c r="I374" i="6" s="1"/>
  <c r="I384" i="6" a="1"/>
  <c r="I384" i="6" s="1"/>
  <c r="I397" i="6" a="1"/>
  <c r="I397" i="6" s="1"/>
  <c r="I407" i="6" a="1"/>
  <c r="I407" i="6" s="1"/>
  <c r="I413" i="6" a="1"/>
  <c r="I413" i="6" s="1"/>
  <c r="I419" i="6" a="1"/>
  <c r="I419" i="6" s="1"/>
  <c r="I424" i="6" a="1"/>
  <c r="I424" i="6" s="1"/>
  <c r="I430" i="6" a="1"/>
  <c r="I430" i="6" s="1"/>
  <c r="I435" i="6" a="1"/>
  <c r="I435" i="6" s="1"/>
  <c r="I441" i="6" a="1"/>
  <c r="I441" i="6" s="1"/>
  <c r="I447" i="6" a="1"/>
  <c r="I447" i="6" s="1"/>
  <c r="I452" i="6" a="1"/>
  <c r="I452" i="6" s="1"/>
  <c r="H81" i="6" a="1"/>
  <c r="H81" i="6" s="1"/>
  <c r="H130" i="6" a="1"/>
  <c r="H130" i="6" s="1"/>
  <c r="H168" i="6" a="1"/>
  <c r="H168" i="6" s="1"/>
  <c r="H200" i="6" a="1"/>
  <c r="H200" i="6" s="1"/>
  <c r="H235" i="6" a="1"/>
  <c r="H235" i="6" s="1"/>
  <c r="H270" i="6" a="1"/>
  <c r="H270" i="6" s="1"/>
  <c r="H305" i="6" a="1"/>
  <c r="H305" i="6" s="1"/>
  <c r="H358" i="6" a="1"/>
  <c r="H358" i="6" s="1"/>
  <c r="H402" i="6" a="1"/>
  <c r="H402" i="6" s="1"/>
  <c r="H424" i="6" a="1"/>
  <c r="H424" i="6" s="1"/>
  <c r="H478" i="6" a="1"/>
  <c r="H478" i="6" s="1"/>
  <c r="H492" i="6" a="1"/>
  <c r="H492" i="6" s="1"/>
  <c r="I57" i="6" a="1"/>
  <c r="I57" i="6" s="1"/>
  <c r="I107" i="6" a="1"/>
  <c r="I107" i="6" s="1"/>
  <c r="I118" i="6" a="1"/>
  <c r="I118" i="6" s="1"/>
  <c r="I128" i="6" a="1"/>
  <c r="I128" i="6" s="1"/>
  <c r="I140" i="6" a="1"/>
  <c r="I140" i="6" s="1"/>
  <c r="I161" i="6" a="1"/>
  <c r="I161" i="6" s="1"/>
  <c r="I173" i="6" a="1"/>
  <c r="I173" i="6" s="1"/>
  <c r="I180" i="6" a="1"/>
  <c r="I180" i="6" s="1"/>
  <c r="I187" i="6" a="1"/>
  <c r="I187" i="6" s="1"/>
  <c r="I194" i="6" a="1"/>
  <c r="I194" i="6" s="1"/>
  <c r="I209" i="6" a="1"/>
  <c r="I209" i="6" s="1"/>
  <c r="I216" i="6" a="1"/>
  <c r="I216" i="6" s="1"/>
  <c r="I223" i="6" a="1"/>
  <c r="I223" i="6" s="1"/>
  <c r="I238" i="6" a="1"/>
  <c r="I238" i="6" s="1"/>
  <c r="I257" i="6" a="1"/>
  <c r="I257" i="6" s="1"/>
  <c r="I270" i="6" a="1"/>
  <c r="I270" i="6" s="1"/>
  <c r="I275" i="6" a="1"/>
  <c r="I275" i="6" s="1"/>
  <c r="I281" i="6" a="1"/>
  <c r="I281" i="6" s="1"/>
  <c r="I286" i="6" a="1"/>
  <c r="I286" i="6" s="1"/>
  <c r="I297" i="6" a="1"/>
  <c r="I297" i="6" s="1"/>
  <c r="I303" i="6" a="1"/>
  <c r="I303" i="6" s="1"/>
  <c r="I308" i="6" a="1"/>
  <c r="I308" i="6" s="1"/>
  <c r="I314" i="6" a="1"/>
  <c r="I314" i="6" s="1"/>
  <c r="I324" i="6" a="1"/>
  <c r="I324" i="6" s="1"/>
  <c r="I347" i="6" a="1"/>
  <c r="I347" i="6" s="1"/>
  <c r="I352" i="6" a="1"/>
  <c r="I352" i="6" s="1"/>
  <c r="I364" i="6" a="1"/>
  <c r="I364" i="6" s="1"/>
  <c r="I380" i="6" a="1"/>
  <c r="I380" i="6" s="1"/>
  <c r="I385" i="6" a="1"/>
  <c r="I385" i="6" s="1"/>
  <c r="I391" i="6" a="1"/>
  <c r="I391" i="6" s="1"/>
  <c r="I402" i="6" a="1"/>
  <c r="I402" i="6" s="1"/>
  <c r="I408" i="6" a="1"/>
  <c r="I408" i="6" s="1"/>
  <c r="I425" i="6" a="1"/>
  <c r="I425" i="6" s="1"/>
  <c r="I431" i="6" a="1"/>
  <c r="I431" i="6" s="1"/>
  <c r="I436" i="6" a="1"/>
  <c r="I436" i="6" s="1"/>
  <c r="I442" i="6" a="1"/>
  <c r="I442" i="6" s="1"/>
  <c r="I453" i="6" a="1"/>
  <c r="I453" i="6" s="1"/>
  <c r="I460" i="6" a="1"/>
  <c r="I460" i="6" s="1"/>
  <c r="H89" i="6" a="1"/>
  <c r="H89" i="6" s="1"/>
  <c r="G314" i="6" a="1"/>
  <c r="G314" i="6" s="1"/>
  <c r="H143" i="6" a="1"/>
  <c r="H143" i="6" s="1"/>
  <c r="H176" i="6" a="1"/>
  <c r="H176" i="6" s="1"/>
  <c r="H208" i="6" a="1"/>
  <c r="H208" i="6" s="1"/>
  <c r="H279" i="6" a="1"/>
  <c r="H279" i="6" s="1"/>
  <c r="H313" i="6" a="1"/>
  <c r="H313" i="6" s="1"/>
  <c r="H341" i="6" a="1"/>
  <c r="H341" i="6" s="1"/>
  <c r="H385" i="6" a="1"/>
  <c r="H385" i="6" s="1"/>
  <c r="H429" i="6" a="1"/>
  <c r="H429" i="6" s="1"/>
  <c r="H450" i="6" a="1"/>
  <c r="H450" i="6" s="1"/>
  <c r="H481" i="6" a="1"/>
  <c r="H481" i="6" s="1"/>
  <c r="H496" i="6" a="1"/>
  <c r="H496" i="6" s="1"/>
  <c r="I61" i="6" a="1"/>
  <c r="I61" i="6" s="1"/>
  <c r="I75" i="6" a="1"/>
  <c r="I75" i="6" s="1"/>
  <c r="I88" i="6" a="1"/>
  <c r="I88" i="6" s="1"/>
  <c r="I99" i="6" a="1"/>
  <c r="I99" i="6" s="1"/>
  <c r="I110" i="6" a="1"/>
  <c r="I110" i="6" s="1"/>
  <c r="I121" i="6" a="1"/>
  <c r="I121" i="6" s="1"/>
  <c r="I143" i="6" a="1"/>
  <c r="I143" i="6" s="1"/>
  <c r="I154" i="6" a="1"/>
  <c r="I154" i="6" s="1"/>
  <c r="I164" i="6" a="1"/>
  <c r="I164" i="6" s="1"/>
  <c r="I175" i="6" a="1"/>
  <c r="I175" i="6" s="1"/>
  <c r="I189" i="6" a="1"/>
  <c r="I189" i="6" s="1"/>
  <c r="I196" i="6" a="1"/>
  <c r="I196" i="6" s="1"/>
  <c r="I203" i="6" a="1"/>
  <c r="I203" i="6" s="1"/>
  <c r="I224" i="6" a="1"/>
  <c r="I224" i="6" s="1"/>
  <c r="I232" i="6" a="1"/>
  <c r="I232" i="6" s="1"/>
  <c r="I240" i="6" a="1"/>
  <c r="I240" i="6" s="1"/>
  <c r="I253" i="6" a="1"/>
  <c r="I253" i="6" s="1"/>
  <c r="I277" i="6" a="1"/>
  <c r="I277" i="6" s="1"/>
  <c r="I287" i="6" a="1"/>
  <c r="I287" i="6" s="1"/>
  <c r="I293" i="6" a="1"/>
  <c r="I293" i="6" s="1"/>
  <c r="I298" i="6" a="1"/>
  <c r="I298" i="6" s="1"/>
  <c r="I304" i="6" a="1"/>
  <c r="I304" i="6" s="1"/>
  <c r="I315" i="6" a="1"/>
  <c r="I315" i="6" s="1"/>
  <c r="I326" i="6" a="1"/>
  <c r="I326" i="6" s="1"/>
  <c r="I331" i="6" a="1"/>
  <c r="I331" i="6" s="1"/>
  <c r="I337" i="6" a="1"/>
  <c r="I337" i="6" s="1"/>
  <c r="I349" i="6" a="1"/>
  <c r="I349" i="6" s="1"/>
  <c r="I354" i="6" a="1"/>
  <c r="I354" i="6" s="1"/>
  <c r="I376" i="6" a="1"/>
  <c r="I376" i="6" s="1"/>
  <c r="I387" i="6" a="1"/>
  <c r="I387" i="6" s="1"/>
  <c r="I392" i="6" a="1"/>
  <c r="I392" i="6" s="1"/>
  <c r="I404" i="6" a="1"/>
  <c r="I404" i="6" s="1"/>
  <c r="I410" i="6" a="1"/>
  <c r="I410" i="6" s="1"/>
  <c r="I421" i="6" a="1"/>
  <c r="I421" i="6" s="1"/>
  <c r="I426" i="6" a="1"/>
  <c r="I426" i="6" s="1"/>
  <c r="I432" i="6" a="1"/>
  <c r="I432" i="6" s="1"/>
  <c r="I443" i="6" a="1"/>
  <c r="I443" i="6" s="1"/>
  <c r="I449" i="6" a="1"/>
  <c r="I449" i="6" s="1"/>
  <c r="I455" i="6" a="1"/>
  <c r="I455" i="6" s="1"/>
  <c r="I462" i="6" a="1"/>
  <c r="I462" i="6" s="1"/>
  <c r="H173" i="6" a="1"/>
  <c r="H173" i="6" s="1"/>
  <c r="H405" i="6" a="1"/>
  <c r="H405" i="6" s="1"/>
  <c r="I86" i="6" a="1"/>
  <c r="I86" i="6" s="1"/>
  <c r="I231" i="6" a="1"/>
  <c r="I231" i="6" s="1"/>
  <c r="I282" i="6" a="1"/>
  <c r="I282" i="6" s="1"/>
  <c r="I325" i="6" a="1"/>
  <c r="I325" i="6" s="1"/>
  <c r="I353" i="6" a="1"/>
  <c r="I353" i="6" s="1"/>
  <c r="I371" i="6" a="1"/>
  <c r="I371" i="6" s="1"/>
  <c r="I386" i="6" a="1"/>
  <c r="I386" i="6" s="1"/>
  <c r="I401" i="6" a="1"/>
  <c r="I401" i="6" s="1"/>
  <c r="I415" i="6" a="1"/>
  <c r="I415" i="6" s="1"/>
  <c r="I461" i="6" a="1"/>
  <c r="I461" i="6" s="1"/>
  <c r="I471" i="6" a="1"/>
  <c r="I471" i="6" s="1"/>
  <c r="I479" i="6" a="1"/>
  <c r="I479" i="6" s="1"/>
  <c r="I487" i="6" a="1"/>
  <c r="I487" i="6" s="1"/>
  <c r="I496" i="6" a="1"/>
  <c r="I496" i="6" s="1"/>
  <c r="J56" i="6" a="1"/>
  <c r="J56" i="6" s="1"/>
  <c r="J64" i="6" a="1"/>
  <c r="J64" i="6" s="1"/>
  <c r="J75" i="6" a="1"/>
  <c r="J75" i="6" s="1"/>
  <c r="J83" i="6" a="1"/>
  <c r="J83" i="6" s="1"/>
  <c r="J90" i="6" a="1"/>
  <c r="J90" i="6" s="1"/>
  <c r="J97" i="6" a="1"/>
  <c r="J97" i="6" s="1"/>
  <c r="J111" i="6" a="1"/>
  <c r="J111" i="6" s="1"/>
  <c r="J119" i="6" a="1"/>
  <c r="J119" i="6" s="1"/>
  <c r="J133" i="6" a="1"/>
  <c r="J133" i="6" s="1"/>
  <c r="J140" i="6" a="1"/>
  <c r="J140" i="6" s="1"/>
  <c r="J147" i="6" a="1"/>
  <c r="J147" i="6" s="1"/>
  <c r="J154" i="6" a="1"/>
  <c r="J154" i="6" s="1"/>
  <c r="J161" i="6" a="1"/>
  <c r="J161" i="6" s="1"/>
  <c r="J175" i="6" a="1"/>
  <c r="J175" i="6" s="1"/>
  <c r="J183" i="6" a="1"/>
  <c r="J183" i="6" s="1"/>
  <c r="J197" i="6" a="1"/>
  <c r="J197" i="6" s="1"/>
  <c r="J204" i="6" a="1"/>
  <c r="J204" i="6" s="1"/>
  <c r="J211" i="6" a="1"/>
  <c r="J211" i="6" s="1"/>
  <c r="J218" i="6" a="1"/>
  <c r="J218" i="6" s="1"/>
  <c r="J225" i="6" a="1"/>
  <c r="J225" i="6" s="1"/>
  <c r="J239" i="6" a="1"/>
  <c r="J239" i="6" s="1"/>
  <c r="J247" i="6" a="1"/>
  <c r="J247" i="6" s="1"/>
  <c r="J261" i="6" a="1"/>
  <c r="J261" i="6" s="1"/>
  <c r="J268" i="6" a="1"/>
  <c r="J268" i="6" s="1"/>
  <c r="J275" i="6" a="1"/>
  <c r="J275" i="6" s="1"/>
  <c r="J282" i="6" a="1"/>
  <c r="J282" i="6" s="1"/>
  <c r="J289" i="6" a="1"/>
  <c r="J289" i="6" s="1"/>
  <c r="J303" i="6" a="1"/>
  <c r="J303" i="6" s="1"/>
  <c r="J311" i="6" a="1"/>
  <c r="J311" i="6" s="1"/>
  <c r="J325" i="6" a="1"/>
  <c r="J325" i="6" s="1"/>
  <c r="J332" i="6" a="1"/>
  <c r="J332" i="6" s="1"/>
  <c r="J339" i="6" a="1"/>
  <c r="J339" i="6" s="1"/>
  <c r="J346" i="6" a="1"/>
  <c r="J346" i="6" s="1"/>
  <c r="J353" i="6" a="1"/>
  <c r="J353" i="6" s="1"/>
  <c r="J367" i="6" a="1"/>
  <c r="J367" i="6" s="1"/>
  <c r="J375" i="6" a="1"/>
  <c r="J375" i="6" s="1"/>
  <c r="J389" i="6" a="1"/>
  <c r="J389" i="6" s="1"/>
  <c r="J396" i="6" a="1"/>
  <c r="J396" i="6" s="1"/>
  <c r="J403" i="6" a="1"/>
  <c r="J403" i="6" s="1"/>
  <c r="J410" i="6" a="1"/>
  <c r="J410" i="6" s="1"/>
  <c r="J417" i="6" a="1"/>
  <c r="J417" i="6" s="1"/>
  <c r="J430" i="6" a="1"/>
  <c r="J430" i="6" s="1"/>
  <c r="J436" i="6" a="1"/>
  <c r="J436" i="6" s="1"/>
  <c r="J441" i="6" a="1"/>
  <c r="J441" i="6" s="1"/>
  <c r="J446" i="6" a="1"/>
  <c r="J446" i="6" s="1"/>
  <c r="J457" i="6" a="1"/>
  <c r="J457" i="6" s="1"/>
  <c r="J474" i="6" a="1"/>
  <c r="J474" i="6" s="1"/>
  <c r="J485" i="6" a="1"/>
  <c r="J485" i="6" s="1"/>
  <c r="J490" i="6" a="1"/>
  <c r="J490" i="6" s="1"/>
  <c r="J495" i="6" a="1"/>
  <c r="J495" i="6" s="1"/>
  <c r="J501" i="6" a="1"/>
  <c r="J501" i="6" s="1"/>
  <c r="H205" i="6" a="1"/>
  <c r="H205" i="6" s="1"/>
  <c r="H427" i="6" a="1"/>
  <c r="H427" i="6" s="1"/>
  <c r="I96" i="6" a="1"/>
  <c r="I96" i="6" s="1"/>
  <c r="I181" i="6" a="1"/>
  <c r="I181" i="6" s="1"/>
  <c r="I239" i="6" a="1"/>
  <c r="I239" i="6" s="1"/>
  <c r="I330" i="6" a="1"/>
  <c r="I330" i="6" s="1"/>
  <c r="I355" i="6" a="1"/>
  <c r="I355" i="6" s="1"/>
  <c r="I403" i="6" a="1"/>
  <c r="I403" i="6" s="1"/>
  <c r="I418" i="6" a="1"/>
  <c r="I418" i="6" s="1"/>
  <c r="I433" i="6" a="1"/>
  <c r="I433" i="6" s="1"/>
  <c r="I448" i="6" a="1"/>
  <c r="I448" i="6" s="1"/>
  <c r="I472" i="6" a="1"/>
  <c r="I472" i="6" s="1"/>
  <c r="I488" i="6" a="1"/>
  <c r="I488" i="6" s="1"/>
  <c r="I497" i="6" a="1"/>
  <c r="I497" i="6" s="1"/>
  <c r="J65" i="6" a="1"/>
  <c r="J65" i="6" s="1"/>
  <c r="J76" i="6" a="1"/>
  <c r="J76" i="6" s="1"/>
  <c r="J84" i="6" a="1"/>
  <c r="J84" i="6" s="1"/>
  <c r="J91" i="6" a="1"/>
  <c r="J91" i="6" s="1"/>
  <c r="J98" i="6" a="1"/>
  <c r="J98" i="6" s="1"/>
  <c r="J105" i="6" a="1"/>
  <c r="J105" i="6" s="1"/>
  <c r="J112" i="6" a="1"/>
  <c r="J112" i="6" s="1"/>
  <c r="J120" i="6" a="1"/>
  <c r="J120" i="6" s="1"/>
  <c r="J126" i="6" a="1"/>
  <c r="J126" i="6" s="1"/>
  <c r="J134" i="6" a="1"/>
  <c r="J134" i="6" s="1"/>
  <c r="J141" i="6" a="1"/>
  <c r="J141" i="6" s="1"/>
  <c r="J148" i="6" a="1"/>
  <c r="J148" i="6" s="1"/>
  <c r="J155" i="6" a="1"/>
  <c r="J155" i="6" s="1"/>
  <c r="J162" i="6" a="1"/>
  <c r="J162" i="6" s="1"/>
  <c r="J169" i="6" a="1"/>
  <c r="J169" i="6" s="1"/>
  <c r="J176" i="6" a="1"/>
  <c r="J176" i="6" s="1"/>
  <c r="J184" i="6" a="1"/>
  <c r="J184" i="6" s="1"/>
  <c r="J190" i="6" a="1"/>
  <c r="J190" i="6" s="1"/>
  <c r="J198" i="6" a="1"/>
  <c r="J198" i="6" s="1"/>
  <c r="J205" i="6" a="1"/>
  <c r="J205" i="6" s="1"/>
  <c r="J212" i="6" a="1"/>
  <c r="J212" i="6" s="1"/>
  <c r="J219" i="6" a="1"/>
  <c r="J219" i="6" s="1"/>
  <c r="J226" i="6" a="1"/>
  <c r="J226" i="6" s="1"/>
  <c r="J233" i="6" a="1"/>
  <c r="J233" i="6" s="1"/>
  <c r="J240" i="6" a="1"/>
  <c r="J240" i="6" s="1"/>
  <c r="J248" i="6" a="1"/>
  <c r="J248" i="6" s="1"/>
  <c r="J254" i="6" a="1"/>
  <c r="J254" i="6" s="1"/>
  <c r="J262" i="6" a="1"/>
  <c r="J262" i="6" s="1"/>
  <c r="J269" i="6" a="1"/>
  <c r="J269" i="6" s="1"/>
  <c r="J276" i="6" a="1"/>
  <c r="J276" i="6" s="1"/>
  <c r="J283" i="6" a="1"/>
  <c r="J283" i="6" s="1"/>
  <c r="J290" i="6" a="1"/>
  <c r="J290" i="6" s="1"/>
  <c r="J297" i="6" a="1"/>
  <c r="J297" i="6" s="1"/>
  <c r="J304" i="6" a="1"/>
  <c r="J304" i="6" s="1"/>
  <c r="J312" i="6" a="1"/>
  <c r="J312" i="6" s="1"/>
  <c r="J318" i="6" a="1"/>
  <c r="J318" i="6" s="1"/>
  <c r="J326" i="6" a="1"/>
  <c r="J326" i="6" s="1"/>
  <c r="J333" i="6" a="1"/>
  <c r="J333" i="6" s="1"/>
  <c r="J340" i="6" a="1"/>
  <c r="J340" i="6" s="1"/>
  <c r="J347" i="6" a="1"/>
  <c r="J347" i="6" s="1"/>
  <c r="J354" i="6" a="1"/>
  <c r="J354" i="6" s="1"/>
  <c r="J361" i="6" a="1"/>
  <c r="J361" i="6" s="1"/>
  <c r="J368" i="6" a="1"/>
  <c r="J368" i="6" s="1"/>
  <c r="J376" i="6" a="1"/>
  <c r="J376" i="6" s="1"/>
  <c r="J382" i="6" a="1"/>
  <c r="J382" i="6" s="1"/>
  <c r="J390" i="6" a="1"/>
  <c r="J390" i="6" s="1"/>
  <c r="J397" i="6" a="1"/>
  <c r="J397" i="6" s="1"/>
  <c r="J404" i="6" a="1"/>
  <c r="J404" i="6" s="1"/>
  <c r="J411" i="6" a="1"/>
  <c r="J411" i="6" s="1"/>
  <c r="J418" i="6" a="1"/>
  <c r="J418" i="6" s="1"/>
  <c r="J425" i="6" a="1"/>
  <c r="J425" i="6" s="1"/>
  <c r="J442" i="6" a="1"/>
  <c r="J442" i="6" s="1"/>
  <c r="J453" i="6" a="1"/>
  <c r="J453" i="6" s="1"/>
  <c r="J458" i="6" a="1"/>
  <c r="J458" i="6" s="1"/>
  <c r="J463" i="6" a="1"/>
  <c r="J463" i="6" s="1"/>
  <c r="J469" i="6" a="1"/>
  <c r="J469" i="6" s="1"/>
  <c r="J479" i="6" a="1"/>
  <c r="J479" i="6" s="1"/>
  <c r="J491" i="6" a="1"/>
  <c r="J491" i="6" s="1"/>
  <c r="J496" i="6" a="1"/>
  <c r="J496" i="6" s="1"/>
  <c r="H241" i="6" a="1"/>
  <c r="H241" i="6" s="1"/>
  <c r="I108" i="6" a="1"/>
  <c r="I108" i="6" s="1"/>
  <c r="I246" i="6" a="1"/>
  <c r="I246" i="6" s="1"/>
  <c r="I292" i="6" a="1"/>
  <c r="I292" i="6" s="1"/>
  <c r="I336" i="6" a="1"/>
  <c r="I336" i="6" s="1"/>
  <c r="I359" i="6" a="1"/>
  <c r="I359" i="6" s="1"/>
  <c r="I375" i="6" a="1"/>
  <c r="I375" i="6" s="1"/>
  <c r="I390" i="6" a="1"/>
  <c r="I390" i="6" s="1"/>
  <c r="I405" i="6" a="1"/>
  <c r="I405" i="6" s="1"/>
  <c r="I420" i="6" a="1"/>
  <c r="I420" i="6" s="1"/>
  <c r="I450" i="6" a="1"/>
  <c r="I450" i="6" s="1"/>
  <c r="I464" i="6" a="1"/>
  <c r="I464" i="6" s="1"/>
  <c r="I473" i="6" a="1"/>
  <c r="I473" i="6" s="1"/>
  <c r="I480" i="6" a="1"/>
  <c r="I480" i="6" s="1"/>
  <c r="I498" i="6" a="1"/>
  <c r="I498" i="6" s="1"/>
  <c r="J57" i="6" a="1"/>
  <c r="J57" i="6" s="1"/>
  <c r="J68" i="6" a="1"/>
  <c r="J68" i="6" s="1"/>
  <c r="J77" i="6" a="1"/>
  <c r="J77" i="6" s="1"/>
  <c r="J85" i="6" a="1"/>
  <c r="J85" i="6" s="1"/>
  <c r="J92" i="6" a="1"/>
  <c r="J92" i="6" s="1"/>
  <c r="J99" i="6" a="1"/>
  <c r="J99" i="6" s="1"/>
  <c r="J106" i="6" a="1"/>
  <c r="J106" i="6" s="1"/>
  <c r="J113" i="6" a="1"/>
  <c r="J113" i="6" s="1"/>
  <c r="J127" i="6" a="1"/>
  <c r="J127" i="6" s="1"/>
  <c r="J135" i="6" a="1"/>
  <c r="J135" i="6" s="1"/>
  <c r="J149" i="6" a="1"/>
  <c r="J149" i="6" s="1"/>
  <c r="J156" i="6" a="1"/>
  <c r="J156" i="6" s="1"/>
  <c r="J163" i="6" a="1"/>
  <c r="J163" i="6" s="1"/>
  <c r="J170" i="6" a="1"/>
  <c r="J170" i="6" s="1"/>
  <c r="J177" i="6" a="1"/>
  <c r="J177" i="6" s="1"/>
  <c r="J191" i="6" a="1"/>
  <c r="J191" i="6" s="1"/>
  <c r="J199" i="6" a="1"/>
  <c r="J199" i="6" s="1"/>
  <c r="J213" i="6" a="1"/>
  <c r="J213" i="6" s="1"/>
  <c r="J220" i="6" a="1"/>
  <c r="J220" i="6" s="1"/>
  <c r="J227" i="6" a="1"/>
  <c r="J227" i="6" s="1"/>
  <c r="J234" i="6" a="1"/>
  <c r="J234" i="6" s="1"/>
  <c r="J241" i="6" a="1"/>
  <c r="J241" i="6" s="1"/>
  <c r="J255" i="6" a="1"/>
  <c r="J255" i="6" s="1"/>
  <c r="J263" i="6" a="1"/>
  <c r="J263" i="6" s="1"/>
  <c r="J277" i="6" a="1"/>
  <c r="J277" i="6" s="1"/>
  <c r="J284" i="6" a="1"/>
  <c r="J284" i="6" s="1"/>
  <c r="J291" i="6" a="1"/>
  <c r="J291" i="6" s="1"/>
  <c r="J298" i="6" a="1"/>
  <c r="J298" i="6" s="1"/>
  <c r="J305" i="6" a="1"/>
  <c r="J305" i="6" s="1"/>
  <c r="J319" i="6" a="1"/>
  <c r="J319" i="6" s="1"/>
  <c r="J327" i="6" a="1"/>
  <c r="J327" i="6" s="1"/>
  <c r="J341" i="6" a="1"/>
  <c r="J341" i="6" s="1"/>
  <c r="J348" i="6" a="1"/>
  <c r="J348" i="6" s="1"/>
  <c r="J355" i="6" a="1"/>
  <c r="J355" i="6" s="1"/>
  <c r="J362" i="6" a="1"/>
  <c r="J362" i="6" s="1"/>
  <c r="J369" i="6" a="1"/>
  <c r="J369" i="6" s="1"/>
  <c r="J383" i="6" a="1"/>
  <c r="J383" i="6" s="1"/>
  <c r="J391" i="6" a="1"/>
  <c r="J391" i="6" s="1"/>
  <c r="J405" i="6" a="1"/>
  <c r="J405" i="6" s="1"/>
  <c r="J412" i="6" a="1"/>
  <c r="J412" i="6" s="1"/>
  <c r="J419" i="6" a="1"/>
  <c r="J419" i="6" s="1"/>
  <c r="J426" i="6" a="1"/>
  <c r="J426" i="6" s="1"/>
  <c r="J431" i="6" a="1"/>
  <c r="J431" i="6" s="1"/>
  <c r="J437" i="6" a="1"/>
  <c r="J437" i="6" s="1"/>
  <c r="J447" i="6" a="1"/>
  <c r="J447" i="6" s="1"/>
  <c r="J459" i="6" a="1"/>
  <c r="J459" i="6" s="1"/>
  <c r="J464" i="6" a="1"/>
  <c r="J464" i="6" s="1"/>
  <c r="J475" i="6" a="1"/>
  <c r="J475" i="6" s="1"/>
  <c r="J480" i="6" a="1"/>
  <c r="J480" i="6" s="1"/>
  <c r="J486" i="6" a="1"/>
  <c r="J486" i="6" s="1"/>
  <c r="J492" i="6" a="1"/>
  <c r="J492" i="6" s="1"/>
  <c r="J497" i="6" a="1"/>
  <c r="J497" i="6" s="1"/>
  <c r="I195" i="6" a="1"/>
  <c r="I195" i="6" s="1"/>
  <c r="I252" i="6" a="1"/>
  <c r="I252" i="6" s="1"/>
  <c r="I360" i="6" a="1"/>
  <c r="I360" i="6" s="1"/>
  <c r="I377" i="6" a="1"/>
  <c r="I377" i="6" s="1"/>
  <c r="I422" i="6" a="1"/>
  <c r="I422" i="6" s="1"/>
  <c r="I437" i="6" a="1"/>
  <c r="I437" i="6" s="1"/>
  <c r="I465" i="6" a="1"/>
  <c r="I465" i="6" s="1"/>
  <c r="I474" i="6" a="1"/>
  <c r="I474" i="6" s="1"/>
  <c r="I481" i="6" a="1"/>
  <c r="I481" i="6" s="1"/>
  <c r="I491" i="6" a="1"/>
  <c r="I491" i="6" s="1"/>
  <c r="I499" i="6" a="1"/>
  <c r="I499" i="6" s="1"/>
  <c r="J58" i="6" a="1"/>
  <c r="J58" i="6" s="1"/>
  <c r="J69" i="6" a="1"/>
  <c r="J69" i="6" s="1"/>
  <c r="J86" i="6" a="1"/>
  <c r="J86" i="6" s="1"/>
  <c r="J93" i="6" a="1"/>
  <c r="J93" i="6" s="1"/>
  <c r="J100" i="6" a="1"/>
  <c r="J100" i="6" s="1"/>
  <c r="J107" i="6" a="1"/>
  <c r="J107" i="6" s="1"/>
  <c r="J114" i="6" a="1"/>
  <c r="J114" i="6" s="1"/>
  <c r="J121" i="6" a="1"/>
  <c r="J121" i="6" s="1"/>
  <c r="J128" i="6" a="1"/>
  <c r="J128" i="6" s="1"/>
  <c r="J136" i="6" a="1"/>
  <c r="J136" i="6" s="1"/>
  <c r="J142" i="6" a="1"/>
  <c r="J142" i="6" s="1"/>
  <c r="J150" i="6" a="1"/>
  <c r="J150" i="6" s="1"/>
  <c r="J157" i="6" a="1"/>
  <c r="J157" i="6" s="1"/>
  <c r="J164" i="6" a="1"/>
  <c r="J164" i="6" s="1"/>
  <c r="J171" i="6" a="1"/>
  <c r="J171" i="6" s="1"/>
  <c r="J178" i="6" a="1"/>
  <c r="J178" i="6" s="1"/>
  <c r="J185" i="6" a="1"/>
  <c r="J185" i="6" s="1"/>
  <c r="J192" i="6" a="1"/>
  <c r="J192" i="6" s="1"/>
  <c r="J200" i="6" a="1"/>
  <c r="J200" i="6" s="1"/>
  <c r="J206" i="6" a="1"/>
  <c r="J206" i="6" s="1"/>
  <c r="J214" i="6" a="1"/>
  <c r="J214" i="6" s="1"/>
  <c r="J221" i="6" a="1"/>
  <c r="J221" i="6" s="1"/>
  <c r="J228" i="6" a="1"/>
  <c r="J228" i="6" s="1"/>
  <c r="J235" i="6" a="1"/>
  <c r="J235" i="6" s="1"/>
  <c r="J242" i="6" a="1"/>
  <c r="J242" i="6" s="1"/>
  <c r="J249" i="6" a="1"/>
  <c r="J249" i="6" s="1"/>
  <c r="J256" i="6" a="1"/>
  <c r="J256" i="6" s="1"/>
  <c r="J264" i="6" a="1"/>
  <c r="J264" i="6" s="1"/>
  <c r="J270" i="6" a="1"/>
  <c r="J270" i="6" s="1"/>
  <c r="J278" i="6" a="1"/>
  <c r="J278" i="6" s="1"/>
  <c r="J285" i="6" a="1"/>
  <c r="J285" i="6" s="1"/>
  <c r="J292" i="6" a="1"/>
  <c r="J292" i="6" s="1"/>
  <c r="J299" i="6" a="1"/>
  <c r="J299" i="6" s="1"/>
  <c r="J306" i="6" a="1"/>
  <c r="J306" i="6" s="1"/>
  <c r="J313" i="6" a="1"/>
  <c r="J313" i="6" s="1"/>
  <c r="J320" i="6" a="1"/>
  <c r="J320" i="6" s="1"/>
  <c r="J328" i="6" a="1"/>
  <c r="J328" i="6" s="1"/>
  <c r="J334" i="6" a="1"/>
  <c r="J334" i="6" s="1"/>
  <c r="J342" i="6" a="1"/>
  <c r="J342" i="6" s="1"/>
  <c r="J349" i="6" a="1"/>
  <c r="J349" i="6" s="1"/>
  <c r="J356" i="6" a="1"/>
  <c r="J356" i="6" s="1"/>
  <c r="J363" i="6" a="1"/>
  <c r="J363" i="6" s="1"/>
  <c r="J370" i="6" a="1"/>
  <c r="J370" i="6" s="1"/>
  <c r="J377" i="6" a="1"/>
  <c r="J377" i="6" s="1"/>
  <c r="J384" i="6" a="1"/>
  <c r="J384" i="6" s="1"/>
  <c r="J392" i="6" a="1"/>
  <c r="J392" i="6" s="1"/>
  <c r="J398" i="6" a="1"/>
  <c r="J398" i="6" s="1"/>
  <c r="J406" i="6" a="1"/>
  <c r="J406" i="6" s="1"/>
  <c r="J413" i="6" a="1"/>
  <c r="J413" i="6" s="1"/>
  <c r="J420" i="6" a="1"/>
  <c r="J420" i="6" s="1"/>
  <c r="J427" i="6" a="1"/>
  <c r="J427" i="6" s="1"/>
  <c r="J432" i="6" a="1"/>
  <c r="J432" i="6" s="1"/>
  <c r="J443" i="6" a="1"/>
  <c r="J443" i="6" s="1"/>
  <c r="J448" i="6" a="1"/>
  <c r="J448" i="6" s="1"/>
  <c r="J454" i="6" a="1"/>
  <c r="J454" i="6" s="1"/>
  <c r="J460" i="6" a="1"/>
  <c r="J460" i="6" s="1"/>
  <c r="J465" i="6" a="1"/>
  <c r="J465" i="6" s="1"/>
  <c r="J470" i="6" a="1"/>
  <c r="J470" i="6" s="1"/>
  <c r="J476" i="6" a="1"/>
  <c r="J476" i="6" s="1"/>
  <c r="J481" i="6" a="1"/>
  <c r="J481" i="6" s="1"/>
  <c r="H310" i="6" a="1"/>
  <c r="H310" i="6" s="1"/>
  <c r="I129" i="6" a="1"/>
  <c r="I129" i="6" s="1"/>
  <c r="I202" i="6" a="1"/>
  <c r="I202" i="6" s="1"/>
  <c r="I258" i="6" a="1"/>
  <c r="I258" i="6" s="1"/>
  <c r="I342" i="6" a="1"/>
  <c r="I342" i="6" s="1"/>
  <c r="I365" i="6" a="1"/>
  <c r="I365" i="6" s="1"/>
  <c r="I379" i="6" a="1"/>
  <c r="I379" i="6" s="1"/>
  <c r="I393" i="6" a="1"/>
  <c r="I393" i="6" s="1"/>
  <c r="I409" i="6" a="1"/>
  <c r="I409" i="6" s="1"/>
  <c r="I438" i="6" a="1"/>
  <c r="I438" i="6" s="1"/>
  <c r="I454" i="6" a="1"/>
  <c r="I454" i="6" s="1"/>
  <c r="I466" i="6" a="1"/>
  <c r="I466" i="6" s="1"/>
  <c r="I492" i="6" a="1"/>
  <c r="I492" i="6" s="1"/>
  <c r="I500" i="6" a="1"/>
  <c r="I500" i="6" s="1"/>
  <c r="J61" i="6" a="1"/>
  <c r="J61" i="6" s="1"/>
  <c r="J70" i="6" a="1"/>
  <c r="J70" i="6" s="1"/>
  <c r="J78" i="6" a="1"/>
  <c r="J78" i="6" s="1"/>
  <c r="J87" i="6" a="1"/>
  <c r="J87" i="6" s="1"/>
  <c r="J101" i="6" a="1"/>
  <c r="J101" i="6" s="1"/>
  <c r="J108" i="6" a="1"/>
  <c r="J108" i="6" s="1"/>
  <c r="J115" i="6" a="1"/>
  <c r="J115" i="6" s="1"/>
  <c r="J122" i="6" a="1"/>
  <c r="J122" i="6" s="1"/>
  <c r="J129" i="6" a="1"/>
  <c r="J129" i="6" s="1"/>
  <c r="J143" i="6" a="1"/>
  <c r="J143" i="6" s="1"/>
  <c r="J151" i="6" a="1"/>
  <c r="J151" i="6" s="1"/>
  <c r="J165" i="6" a="1"/>
  <c r="J165" i="6" s="1"/>
  <c r="J172" i="6" a="1"/>
  <c r="J172" i="6" s="1"/>
  <c r="J179" i="6" a="1"/>
  <c r="J179" i="6" s="1"/>
  <c r="J186" i="6" a="1"/>
  <c r="J186" i="6" s="1"/>
  <c r="J193" i="6" a="1"/>
  <c r="J193" i="6" s="1"/>
  <c r="J207" i="6" a="1"/>
  <c r="J207" i="6" s="1"/>
  <c r="J215" i="6" a="1"/>
  <c r="J215" i="6" s="1"/>
  <c r="J229" i="6" a="1"/>
  <c r="J229" i="6" s="1"/>
  <c r="J236" i="6" a="1"/>
  <c r="J236" i="6" s="1"/>
  <c r="J243" i="6" a="1"/>
  <c r="J243" i="6" s="1"/>
  <c r="J250" i="6" a="1"/>
  <c r="J250" i="6" s="1"/>
  <c r="J257" i="6" a="1"/>
  <c r="J257" i="6" s="1"/>
  <c r="J271" i="6" a="1"/>
  <c r="J271" i="6" s="1"/>
  <c r="J279" i="6" a="1"/>
  <c r="J279" i="6" s="1"/>
  <c r="J293" i="6" a="1"/>
  <c r="J293" i="6" s="1"/>
  <c r="J300" i="6" a="1"/>
  <c r="J300" i="6" s="1"/>
  <c r="J307" i="6" a="1"/>
  <c r="J307" i="6" s="1"/>
  <c r="J314" i="6" a="1"/>
  <c r="J314" i="6" s="1"/>
  <c r="J321" i="6" a="1"/>
  <c r="J321" i="6" s="1"/>
  <c r="J335" i="6" a="1"/>
  <c r="J335" i="6" s="1"/>
  <c r="J343" i="6" a="1"/>
  <c r="J343" i="6" s="1"/>
  <c r="J357" i="6" a="1"/>
  <c r="J357" i="6" s="1"/>
  <c r="J364" i="6" a="1"/>
  <c r="J364" i="6" s="1"/>
  <c r="J371" i="6" a="1"/>
  <c r="J371" i="6" s="1"/>
  <c r="J378" i="6" a="1"/>
  <c r="J378" i="6" s="1"/>
  <c r="J385" i="6" a="1"/>
  <c r="J385" i="6" s="1"/>
  <c r="J399" i="6" a="1"/>
  <c r="J399" i="6" s="1"/>
  <c r="J407" i="6" a="1"/>
  <c r="J407" i="6" s="1"/>
  <c r="J421" i="6" a="1"/>
  <c r="J421" i="6" s="1"/>
  <c r="J428" i="6" a="1"/>
  <c r="J428" i="6" s="1"/>
  <c r="J433" i="6" a="1"/>
  <c r="J433" i="6" s="1"/>
  <c r="J438" i="6" a="1"/>
  <c r="J438" i="6" s="1"/>
  <c r="J444" i="6" a="1"/>
  <c r="J444" i="6" s="1"/>
  <c r="J449" i="6" a="1"/>
  <c r="J449" i="6" s="1"/>
  <c r="J482" i="6" a="1"/>
  <c r="J482" i="6" s="1"/>
  <c r="J487" i="6" a="1"/>
  <c r="J487" i="6" s="1"/>
  <c r="J493" i="6" a="1"/>
  <c r="J493" i="6" s="1"/>
  <c r="J498" i="6" a="1"/>
  <c r="J498" i="6" s="1"/>
  <c r="H339" i="6" a="1"/>
  <c r="H339" i="6" s="1"/>
  <c r="H495" i="6" a="1"/>
  <c r="H495" i="6" s="1"/>
  <c r="I141" i="6" a="1"/>
  <c r="I141" i="6" s="1"/>
  <c r="I265" i="6" a="1"/>
  <c r="I265" i="6" s="1"/>
  <c r="I309" i="6" a="1"/>
  <c r="I309" i="6" s="1"/>
  <c r="I343" i="6" a="1"/>
  <c r="I343" i="6" s="1"/>
  <c r="I366" i="6" a="1"/>
  <c r="I366" i="6" s="1"/>
  <c r="I381" i="6" a="1"/>
  <c r="I381" i="6" s="1"/>
  <c r="I396" i="6" a="1"/>
  <c r="I396" i="6" s="1"/>
  <c r="I440" i="6" a="1"/>
  <c r="I440" i="6" s="1"/>
  <c r="I456" i="6" a="1"/>
  <c r="I456" i="6" s="1"/>
  <c r="I467" i="6" a="1"/>
  <c r="I467" i="6" s="1"/>
  <c r="I475" i="6" a="1"/>
  <c r="I475" i="6" s="1"/>
  <c r="I484" i="6" a="1"/>
  <c r="I484" i="6" s="1"/>
  <c r="I493" i="6" a="1"/>
  <c r="I493" i="6" s="1"/>
  <c r="I501" i="6" a="1"/>
  <c r="I501" i="6" s="1"/>
  <c r="J71" i="6" a="1"/>
  <c r="J71" i="6" s="1"/>
  <c r="J79" i="6" a="1"/>
  <c r="J79" i="6" s="1"/>
  <c r="J88" i="6" a="1"/>
  <c r="J88" i="6" s="1"/>
  <c r="J94" i="6" a="1"/>
  <c r="J94" i="6" s="1"/>
  <c r="J102" i="6" a="1"/>
  <c r="J102" i="6" s="1"/>
  <c r="J109" i="6" a="1"/>
  <c r="J109" i="6" s="1"/>
  <c r="J116" i="6" a="1"/>
  <c r="J116" i="6" s="1"/>
  <c r="J123" i="6" a="1"/>
  <c r="J123" i="6" s="1"/>
  <c r="J130" i="6" a="1"/>
  <c r="J130" i="6" s="1"/>
  <c r="J137" i="6" a="1"/>
  <c r="J137" i="6" s="1"/>
  <c r="J144" i="6" a="1"/>
  <c r="J144" i="6" s="1"/>
  <c r="J152" i="6" a="1"/>
  <c r="J152" i="6" s="1"/>
  <c r="J158" i="6" a="1"/>
  <c r="J158" i="6" s="1"/>
  <c r="J166" i="6" a="1"/>
  <c r="J166" i="6" s="1"/>
  <c r="J173" i="6" a="1"/>
  <c r="J173" i="6" s="1"/>
  <c r="J180" i="6" a="1"/>
  <c r="J180" i="6" s="1"/>
  <c r="J187" i="6" a="1"/>
  <c r="J187" i="6" s="1"/>
  <c r="J194" i="6" a="1"/>
  <c r="J194" i="6" s="1"/>
  <c r="J201" i="6" a="1"/>
  <c r="J201" i="6" s="1"/>
  <c r="J208" i="6" a="1"/>
  <c r="J208" i="6" s="1"/>
  <c r="J216" i="6" a="1"/>
  <c r="J216" i="6" s="1"/>
  <c r="J222" i="6" a="1"/>
  <c r="J222" i="6" s="1"/>
  <c r="J230" i="6" a="1"/>
  <c r="J230" i="6" s="1"/>
  <c r="J237" i="6" a="1"/>
  <c r="J237" i="6" s="1"/>
  <c r="J244" i="6" a="1"/>
  <c r="J244" i="6" s="1"/>
  <c r="J251" i="6" a="1"/>
  <c r="J251" i="6" s="1"/>
  <c r="J258" i="6" a="1"/>
  <c r="J258" i="6" s="1"/>
  <c r="J265" i="6" a="1"/>
  <c r="J265" i="6" s="1"/>
  <c r="J272" i="6" a="1"/>
  <c r="J272" i="6" s="1"/>
  <c r="J280" i="6" a="1"/>
  <c r="J280" i="6" s="1"/>
  <c r="J286" i="6" a="1"/>
  <c r="J286" i="6" s="1"/>
  <c r="J294" i="6" a="1"/>
  <c r="J294" i="6" s="1"/>
  <c r="J301" i="6" a="1"/>
  <c r="J301" i="6" s="1"/>
  <c r="J308" i="6" a="1"/>
  <c r="J308" i="6" s="1"/>
  <c r="J315" i="6" a="1"/>
  <c r="J315" i="6" s="1"/>
  <c r="J322" i="6" a="1"/>
  <c r="J322" i="6" s="1"/>
  <c r="J329" i="6" a="1"/>
  <c r="J329" i="6" s="1"/>
  <c r="J336" i="6" a="1"/>
  <c r="J336" i="6" s="1"/>
  <c r="J344" i="6" a="1"/>
  <c r="J344" i="6" s="1"/>
  <c r="J350" i="6" a="1"/>
  <c r="J350" i="6" s="1"/>
  <c r="J358" i="6" a="1"/>
  <c r="J358" i="6" s="1"/>
  <c r="J365" i="6" a="1"/>
  <c r="J365" i="6" s="1"/>
  <c r="J372" i="6" a="1"/>
  <c r="J372" i="6" s="1"/>
  <c r="J379" i="6" a="1"/>
  <c r="J379" i="6" s="1"/>
  <c r="J386" i="6" a="1"/>
  <c r="J386" i="6" s="1"/>
  <c r="J393" i="6" a="1"/>
  <c r="J393" i="6" s="1"/>
  <c r="J400" i="6" a="1"/>
  <c r="J400" i="6" s="1"/>
  <c r="J408" i="6" a="1"/>
  <c r="J408" i="6" s="1"/>
  <c r="J414" i="6" a="1"/>
  <c r="J414" i="6" s="1"/>
  <c r="J422" i="6" a="1"/>
  <c r="J422" i="6" s="1"/>
  <c r="J450" i="6" a="1"/>
  <c r="J450" i="6" s="1"/>
  <c r="J455" i="6" a="1"/>
  <c r="J455" i="6" s="1"/>
  <c r="J461" i="6" a="1"/>
  <c r="J461" i="6" s="1"/>
  <c r="J466" i="6" a="1"/>
  <c r="J466" i="6" s="1"/>
  <c r="J471" i="6" a="1"/>
  <c r="J471" i="6" s="1"/>
  <c r="J477" i="6" a="1"/>
  <c r="J477" i="6" s="1"/>
  <c r="J483" i="6" a="1"/>
  <c r="J483" i="6" s="1"/>
  <c r="J488" i="6" a="1"/>
  <c r="J488" i="6" s="1"/>
  <c r="J499" i="6" a="1"/>
  <c r="J499" i="6" s="1"/>
  <c r="I59" i="6" a="1"/>
  <c r="I59" i="6" s="1"/>
  <c r="I151" i="6" a="1"/>
  <c r="I151" i="6" s="1"/>
  <c r="I217" i="6" a="1"/>
  <c r="I217" i="6" s="1"/>
  <c r="I271" i="6" a="1"/>
  <c r="I271" i="6" s="1"/>
  <c r="I348" i="6" a="1"/>
  <c r="I348" i="6" s="1"/>
  <c r="I368" i="6" a="1"/>
  <c r="I368" i="6" s="1"/>
  <c r="I382" i="6" a="1"/>
  <c r="I382" i="6" s="1"/>
  <c r="I398" i="6" a="1"/>
  <c r="I398" i="6" s="1"/>
  <c r="I412" i="6" a="1"/>
  <c r="I412" i="6" s="1"/>
  <c r="I427" i="6" a="1"/>
  <c r="I427" i="6" s="1"/>
  <c r="I478" i="6" a="1"/>
  <c r="I478" i="6" s="1"/>
  <c r="I485" i="6" a="1"/>
  <c r="I485" i="6" s="1"/>
  <c r="I494" i="6" a="1"/>
  <c r="I494" i="6" s="1"/>
  <c r="J54" i="6" a="1"/>
  <c r="J54" i="6" s="1"/>
  <c r="J62" i="6" a="1"/>
  <c r="J62" i="6" s="1"/>
  <c r="J72" i="6" a="1"/>
  <c r="J72" i="6" s="1"/>
  <c r="J80" i="6" a="1"/>
  <c r="J80" i="6" s="1"/>
  <c r="J95" i="6" a="1"/>
  <c r="J95" i="6" s="1"/>
  <c r="J103" i="6" a="1"/>
  <c r="J103" i="6" s="1"/>
  <c r="J117" i="6" a="1"/>
  <c r="J117" i="6" s="1"/>
  <c r="J124" i="6" a="1"/>
  <c r="J124" i="6" s="1"/>
  <c r="J131" i="6" a="1"/>
  <c r="J131" i="6" s="1"/>
  <c r="J138" i="6" a="1"/>
  <c r="J138" i="6" s="1"/>
  <c r="H138" i="6" a="1"/>
  <c r="H138" i="6" s="1"/>
  <c r="I73" i="6" a="1"/>
  <c r="I73" i="6" s="1"/>
  <c r="I162" i="6" a="1"/>
  <c r="I162" i="6" s="1"/>
  <c r="I276" i="6" a="1"/>
  <c r="I276" i="6" s="1"/>
  <c r="I319" i="6" a="1"/>
  <c r="I319" i="6" s="1"/>
  <c r="I370" i="6" a="1"/>
  <c r="I370" i="6" s="1"/>
  <c r="I399" i="6" a="1"/>
  <c r="I399" i="6" s="1"/>
  <c r="I414" i="6" a="1"/>
  <c r="I414" i="6" s="1"/>
  <c r="I444" i="6" a="1"/>
  <c r="I444" i="6" s="1"/>
  <c r="I459" i="6" a="1"/>
  <c r="I459" i="6" s="1"/>
  <c r="I468" i="6" a="1"/>
  <c r="I468" i="6" s="1"/>
  <c r="I486" i="6" a="1"/>
  <c r="I486" i="6" s="1"/>
  <c r="J55" i="6" a="1"/>
  <c r="J55" i="6" s="1"/>
  <c r="J63" i="6" a="1"/>
  <c r="J63" i="6" s="1"/>
  <c r="J82" i="6" a="1"/>
  <c r="J82" i="6" s="1"/>
  <c r="J89" i="6" a="1"/>
  <c r="J89" i="6" s="1"/>
  <c r="J96" i="6" a="1"/>
  <c r="J96" i="6" s="1"/>
  <c r="J104" i="6" a="1"/>
  <c r="J104" i="6" s="1"/>
  <c r="J110" i="6" a="1"/>
  <c r="J110" i="6" s="1"/>
  <c r="J118" i="6" a="1"/>
  <c r="J118" i="6" s="1"/>
  <c r="J125" i="6" a="1"/>
  <c r="J125" i="6" s="1"/>
  <c r="J132" i="6" a="1"/>
  <c r="J132" i="6" s="1"/>
  <c r="J139" i="6" a="1"/>
  <c r="J139" i="6" s="1"/>
  <c r="J146" i="6" a="1"/>
  <c r="J146" i="6" s="1"/>
  <c r="J153" i="6" a="1"/>
  <c r="J153" i="6" s="1"/>
  <c r="J160" i="6" a="1"/>
  <c r="J160" i="6" s="1"/>
  <c r="J168" i="6" a="1"/>
  <c r="J168" i="6" s="1"/>
  <c r="J174" i="6" a="1"/>
  <c r="J174" i="6" s="1"/>
  <c r="J182" i="6" a="1"/>
  <c r="J182" i="6" s="1"/>
  <c r="J189" i="6" a="1"/>
  <c r="J189" i="6" s="1"/>
  <c r="J196" i="6" a="1"/>
  <c r="J196" i="6" s="1"/>
  <c r="J203" i="6" a="1"/>
  <c r="J203" i="6" s="1"/>
  <c r="J210" i="6" a="1"/>
  <c r="J210" i="6" s="1"/>
  <c r="J217" i="6" a="1"/>
  <c r="J217" i="6" s="1"/>
  <c r="J224" i="6" a="1"/>
  <c r="J224" i="6" s="1"/>
  <c r="J232" i="6" a="1"/>
  <c r="J232" i="6" s="1"/>
  <c r="J238" i="6" a="1"/>
  <c r="J238" i="6" s="1"/>
  <c r="J246" i="6" a="1"/>
  <c r="J246" i="6" s="1"/>
  <c r="J253" i="6" a="1"/>
  <c r="J253" i="6" s="1"/>
  <c r="J260" i="6" a="1"/>
  <c r="J260" i="6" s="1"/>
  <c r="J267" i="6" a="1"/>
  <c r="J267" i="6" s="1"/>
  <c r="J274" i="6" a="1"/>
  <c r="J274" i="6" s="1"/>
  <c r="J281" i="6" a="1"/>
  <c r="J281" i="6" s="1"/>
  <c r="J288" i="6" a="1"/>
  <c r="J288" i="6" s="1"/>
  <c r="J296" i="6" a="1"/>
  <c r="J296" i="6" s="1"/>
  <c r="J302" i="6" a="1"/>
  <c r="J302" i="6" s="1"/>
  <c r="J310" i="6" a="1"/>
  <c r="J310" i="6" s="1"/>
  <c r="J317" i="6" a="1"/>
  <c r="J317" i="6" s="1"/>
  <c r="J324" i="6" a="1"/>
  <c r="J324" i="6" s="1"/>
  <c r="J331" i="6" a="1"/>
  <c r="J331" i="6" s="1"/>
  <c r="J338" i="6" a="1"/>
  <c r="J338" i="6" s="1"/>
  <c r="J345" i="6" a="1"/>
  <c r="J345" i="6" s="1"/>
  <c r="J352" i="6" a="1"/>
  <c r="J352" i="6" s="1"/>
  <c r="J360" i="6" a="1"/>
  <c r="J360" i="6" s="1"/>
  <c r="J366" i="6" a="1"/>
  <c r="J366" i="6" s="1"/>
  <c r="J374" i="6" a="1"/>
  <c r="J374" i="6" s="1"/>
  <c r="J381" i="6" a="1"/>
  <c r="J381" i="6" s="1"/>
  <c r="J388" i="6" a="1"/>
  <c r="J388" i="6" s="1"/>
  <c r="J395" i="6" a="1"/>
  <c r="J395" i="6" s="1"/>
  <c r="J402" i="6" a="1"/>
  <c r="J402" i="6" s="1"/>
  <c r="J409" i="6" a="1"/>
  <c r="J409" i="6" s="1"/>
  <c r="J416" i="6" a="1"/>
  <c r="J416" i="6" s="1"/>
  <c r="J424" i="6" a="1"/>
  <c r="J424" i="6" s="1"/>
  <c r="J435" i="6" a="1"/>
  <c r="J435" i="6" s="1"/>
  <c r="J440" i="6" a="1"/>
  <c r="J440" i="6" s="1"/>
  <c r="J452" i="6" a="1"/>
  <c r="J452" i="6" s="1"/>
  <c r="J462" i="6" a="1"/>
  <c r="J462" i="6" s="1"/>
  <c r="J468" i="6" a="1"/>
  <c r="J468" i="6" s="1"/>
  <c r="J473" i="6" a="1"/>
  <c r="J473" i="6" s="1"/>
  <c r="J478" i="6" a="1"/>
  <c r="J478" i="6" s="1"/>
  <c r="J489" i="6" a="1"/>
  <c r="J489" i="6" s="1"/>
  <c r="J209" i="6" a="1"/>
  <c r="J209" i="6" s="1"/>
  <c r="J266" i="6" a="1"/>
  <c r="J266" i="6" s="1"/>
  <c r="J323" i="6" a="1"/>
  <c r="J323" i="6" s="1"/>
  <c r="J380" i="6" a="1"/>
  <c r="J380" i="6" s="1"/>
  <c r="J434" i="6" a="1"/>
  <c r="J434" i="6" s="1"/>
  <c r="J159" i="6" a="1"/>
  <c r="J159" i="6" s="1"/>
  <c r="J273" i="6" a="1"/>
  <c r="J273" i="6" s="1"/>
  <c r="J330" i="6" a="1"/>
  <c r="J330" i="6" s="1"/>
  <c r="J387" i="6" a="1"/>
  <c r="J387" i="6" s="1"/>
  <c r="J439" i="6" a="1"/>
  <c r="J439" i="6" s="1"/>
  <c r="J484" i="6" a="1"/>
  <c r="J484" i="6" s="1"/>
  <c r="J167" i="6" a="1"/>
  <c r="J167" i="6" s="1"/>
  <c r="J223" i="6" a="1"/>
  <c r="J223" i="6" s="1"/>
  <c r="J337" i="6" a="1"/>
  <c r="J337" i="6" s="1"/>
  <c r="J394" i="6" a="1"/>
  <c r="J394" i="6" s="1"/>
  <c r="J445" i="6" a="1"/>
  <c r="J445" i="6" s="1"/>
  <c r="J231" i="6" a="1"/>
  <c r="J231" i="6" s="1"/>
  <c r="J287" i="6" a="1"/>
  <c r="J287" i="6" s="1"/>
  <c r="J401" i="6" a="1"/>
  <c r="J401" i="6" s="1"/>
  <c r="J451" i="6" a="1"/>
  <c r="J451" i="6" s="1"/>
  <c r="J494" i="6" a="1"/>
  <c r="J494" i="6" s="1"/>
  <c r="J181" i="6" a="1"/>
  <c r="J181" i="6" s="1"/>
  <c r="J295" i="6" a="1"/>
  <c r="J295" i="6" s="1"/>
  <c r="J351" i="6" a="1"/>
  <c r="J351" i="6" s="1"/>
  <c r="J456" i="6" a="1"/>
  <c r="J456" i="6" s="1"/>
  <c r="J500" i="6" a="1"/>
  <c r="J500" i="6" s="1"/>
  <c r="J188" i="6" a="1"/>
  <c r="J188" i="6" s="1"/>
  <c r="J245" i="6" a="1"/>
  <c r="J245" i="6" s="1"/>
  <c r="J359" i="6" a="1"/>
  <c r="J359" i="6" s="1"/>
  <c r="J415" i="6" a="1"/>
  <c r="J415" i="6" s="1"/>
  <c r="J195" i="6" a="1"/>
  <c r="J195" i="6" s="1"/>
  <c r="J252" i="6" a="1"/>
  <c r="J252" i="6" s="1"/>
  <c r="J309" i="6" a="1"/>
  <c r="J309" i="6" s="1"/>
  <c r="J423" i="6" a="1"/>
  <c r="J423" i="6" s="1"/>
  <c r="J467" i="6" a="1"/>
  <c r="J467" i="6" s="1"/>
  <c r="J145" i="6" a="1"/>
  <c r="J145" i="6" s="1"/>
  <c r="J202" i="6" a="1"/>
  <c r="J202" i="6" s="1"/>
  <c r="J259" i="6" a="1"/>
  <c r="J259" i="6" s="1"/>
  <c r="J316" i="6" a="1"/>
  <c r="J316" i="6" s="1"/>
  <c r="J373" i="6" a="1"/>
  <c r="J373" i="6" s="1"/>
  <c r="J429" i="6" a="1"/>
  <c r="J429" i="6" s="1"/>
  <c r="J472" i="6" a="1"/>
  <c r="J472" i="6" s="1"/>
  <c r="D84" i="4" a="1"/>
  <c r="D84" i="4" s="1"/>
  <c r="H17" i="4" a="1"/>
  <c r="H17" i="4" s="1"/>
  <c r="S19" i="4" a="1"/>
  <c r="S19" i="4" s="1"/>
  <c r="O10" i="4" a="1"/>
  <c r="O10" i="4" s="1"/>
  <c r="J17" i="4" a="1"/>
  <c r="J17" i="4" s="1"/>
  <c r="L17" i="4" a="1"/>
  <c r="L17" i="4" s="1"/>
  <c r="G17" i="4" a="1"/>
  <c r="G17" i="4" s="1"/>
  <c r="L10" i="4" a="1"/>
  <c r="L10" i="4" s="1"/>
  <c r="K10" i="4" a="1"/>
  <c r="K10" i="4" s="1"/>
  <c r="E19" i="4" a="1"/>
  <c r="E19" i="4" s="1"/>
  <c r="C64" i="4" a="1"/>
  <c r="C64" i="4" s="1"/>
  <c r="D64" i="4" a="1"/>
  <c r="D64" i="4" s="1"/>
  <c r="F64" i="4" a="1"/>
  <c r="F64" i="4" s="1"/>
  <c r="N64" i="4" s="1" a="1"/>
  <c r="N64" i="4" s="1"/>
  <c r="E64" i="4" a="1"/>
  <c r="E64" i="4" s="1"/>
  <c r="K64" i="4" a="1"/>
  <c r="K64" i="4" s="1"/>
  <c r="G64" i="4" a="1"/>
  <c r="G64" i="4" s="1"/>
  <c r="I64" i="4" a="1"/>
  <c r="I64" i="4" s="1"/>
  <c r="J64" i="4" a="1"/>
  <c r="J64" i="4" s="1"/>
  <c r="R64" i="4" a="1"/>
  <c r="R64" i="4" s="1"/>
  <c r="L64" i="4" a="1"/>
  <c r="L64" i="4" s="1"/>
  <c r="O64" i="4" a="1"/>
  <c r="O64" i="4" s="1"/>
  <c r="Q64" i="4" s="1" a="1"/>
  <c r="Q64" i="4" s="1"/>
  <c r="S64" i="4" a="1"/>
  <c r="S64" i="4" s="1"/>
  <c r="M64" i="4" a="1"/>
  <c r="M64" i="4" s="1"/>
  <c r="H64" i="4" a="1"/>
  <c r="H64" i="4" s="1"/>
  <c r="D44" i="4" a="1"/>
  <c r="D44" i="4" s="1"/>
  <c r="E44" i="4" a="1"/>
  <c r="E44" i="4" s="1"/>
  <c r="H44" i="4" a="1"/>
  <c r="H44" i="4" s="1"/>
  <c r="C44" i="4" a="1"/>
  <c r="C44" i="4" s="1"/>
  <c r="J44" i="4" a="1"/>
  <c r="J44" i="4" s="1"/>
  <c r="G44" i="4" a="1"/>
  <c r="G44" i="4" s="1"/>
  <c r="M44" i="4" a="1"/>
  <c r="M44" i="4" s="1"/>
  <c r="O44" i="4" a="1"/>
  <c r="O44" i="4" s="1"/>
  <c r="Q44" i="4" s="1" a="1"/>
  <c r="Q44" i="4" s="1"/>
  <c r="R44" i="4" a="1"/>
  <c r="R44" i="4" s="1"/>
  <c r="F44" i="4" a="1"/>
  <c r="F44" i="4" s="1"/>
  <c r="N44" i="4" s="1" a="1"/>
  <c r="N44" i="4" s="1"/>
  <c r="L44" i="4" a="1"/>
  <c r="L44" i="4" s="1"/>
  <c r="S44" i="4" a="1"/>
  <c r="S44" i="4" s="1"/>
  <c r="I44" i="4" a="1"/>
  <c r="I44" i="4" s="1"/>
  <c r="K44" i="4" a="1"/>
  <c r="K44" i="4" s="1"/>
  <c r="H62" i="4" a="1"/>
  <c r="H62" i="4" s="1"/>
  <c r="I62" i="4" a="1"/>
  <c r="I62" i="4" s="1"/>
  <c r="J62" i="4" a="1"/>
  <c r="J62" i="4" s="1"/>
  <c r="K62" i="4" a="1"/>
  <c r="K62" i="4" s="1"/>
  <c r="M62" i="4" a="1"/>
  <c r="M62" i="4" s="1"/>
  <c r="O62" i="4" a="1"/>
  <c r="O62" i="4" s="1"/>
  <c r="S62" i="4" a="1"/>
  <c r="S62" i="4" s="1"/>
  <c r="L62" i="4" a="1"/>
  <c r="L62" i="4" s="1"/>
  <c r="G62" i="4" a="1"/>
  <c r="G62" i="4" s="1"/>
  <c r="R62" i="4" a="1"/>
  <c r="R62" i="4" s="1"/>
  <c r="F99" i="4" a="1"/>
  <c r="F99" i="4" s="1"/>
  <c r="N99" i="4" s="1" a="1"/>
  <c r="N99" i="4" s="1"/>
  <c r="J41" i="4" a="1"/>
  <c r="J41" i="4" s="1"/>
  <c r="L41" i="4" a="1"/>
  <c r="L41" i="4" s="1"/>
  <c r="Q41" i="4" s="1" a="1"/>
  <c r="Q41" i="4" s="1"/>
  <c r="M41" i="4" a="1"/>
  <c r="M41" i="4" s="1"/>
  <c r="M61" i="4" a="1"/>
  <c r="M61" i="4" s="1"/>
  <c r="J61" i="4" a="1"/>
  <c r="J61" i="4" s="1"/>
  <c r="K61" i="4" a="1"/>
  <c r="K61" i="4" s="1"/>
  <c r="H61" i="4" a="1"/>
  <c r="H61" i="4" s="1"/>
  <c r="R61" i="4" a="1"/>
  <c r="R61" i="4" s="1"/>
  <c r="S61" i="4" a="1"/>
  <c r="S61" i="4" s="1"/>
  <c r="O61" i="4" a="1"/>
  <c r="O61" i="4" s="1"/>
  <c r="L61" i="4" a="1"/>
  <c r="L61" i="4" s="1"/>
  <c r="I61" i="4" a="1"/>
  <c r="I61" i="4" s="1"/>
  <c r="C91" i="4" a="1"/>
  <c r="C91" i="4" s="1"/>
  <c r="E91" i="4" a="1"/>
  <c r="E91" i="4" s="1"/>
  <c r="D91" i="4" a="1"/>
  <c r="D91" i="4" s="1"/>
  <c r="G91" i="4" a="1"/>
  <c r="G91" i="4" s="1"/>
  <c r="F91" i="4" a="1"/>
  <c r="F91" i="4" s="1"/>
  <c r="N91" i="4" s="1" a="1"/>
  <c r="N91" i="4" s="1"/>
  <c r="K91" i="4" a="1"/>
  <c r="K91" i="4" s="1"/>
  <c r="H91" i="4" a="1"/>
  <c r="H91" i="4" s="1"/>
  <c r="S91" i="4" a="1"/>
  <c r="S91" i="4" s="1"/>
  <c r="L91" i="4" a="1"/>
  <c r="L91" i="4" s="1"/>
  <c r="O91" i="4" a="1"/>
  <c r="O91" i="4" s="1"/>
  <c r="Q91" i="4" s="1" a="1"/>
  <c r="Q91" i="4" s="1"/>
  <c r="J91" i="4" a="1"/>
  <c r="J91" i="4" s="1"/>
  <c r="I91" i="4" a="1"/>
  <c r="I91" i="4" s="1"/>
  <c r="M91" i="4" a="1"/>
  <c r="M91" i="4" s="1"/>
  <c r="R91" i="4" a="1"/>
  <c r="R91" i="4" s="1"/>
  <c r="D78" i="4" a="1"/>
  <c r="D78" i="4" s="1"/>
  <c r="G78" i="4" a="1"/>
  <c r="G78" i="4" s="1"/>
  <c r="H78" i="4" a="1"/>
  <c r="H78" i="4" s="1"/>
  <c r="J78" i="4" a="1"/>
  <c r="J78" i="4" s="1"/>
  <c r="I78" i="4" a="1"/>
  <c r="I78" i="4" s="1"/>
  <c r="L78" i="4" a="1"/>
  <c r="L78" i="4" s="1"/>
  <c r="M78" i="4" a="1"/>
  <c r="M78" i="4" s="1"/>
  <c r="R78" i="4" a="1"/>
  <c r="R78" i="4" s="1"/>
  <c r="K78" i="4" a="1"/>
  <c r="K78" i="4" s="1"/>
  <c r="O78" i="4" a="1"/>
  <c r="O78" i="4" s="1"/>
  <c r="S78" i="4" a="1"/>
  <c r="S78" i="4" s="1"/>
  <c r="C87" i="4" a="1"/>
  <c r="C87" i="4" s="1"/>
  <c r="D87" i="4" a="1"/>
  <c r="D87" i="4" s="1"/>
  <c r="F87" i="4" a="1"/>
  <c r="F87" i="4" s="1"/>
  <c r="N87" i="4" s="1" a="1"/>
  <c r="N87" i="4" s="1"/>
  <c r="E87" i="4" a="1"/>
  <c r="E87" i="4" s="1"/>
  <c r="G87" i="4" a="1"/>
  <c r="G87" i="4" s="1"/>
  <c r="H87" i="4" a="1"/>
  <c r="H87" i="4" s="1"/>
  <c r="L87" i="4" a="1"/>
  <c r="L87" i="4" s="1"/>
  <c r="J87" i="4" a="1"/>
  <c r="J87" i="4" s="1"/>
  <c r="S87" i="4" a="1"/>
  <c r="S87" i="4" s="1"/>
  <c r="K87" i="4" a="1"/>
  <c r="K87" i="4" s="1"/>
  <c r="M87" i="4" a="1"/>
  <c r="M87" i="4" s="1"/>
  <c r="O87" i="4" a="1"/>
  <c r="O87" i="4" s="1"/>
  <c r="I87" i="4" a="1"/>
  <c r="I87" i="4" s="1"/>
  <c r="R87" i="4" a="1"/>
  <c r="R87" i="4" s="1"/>
  <c r="E69" i="4" a="1"/>
  <c r="E69" i="4" s="1"/>
  <c r="C69" i="4" a="1"/>
  <c r="C69" i="4" s="1"/>
  <c r="D69" i="4" a="1"/>
  <c r="D69" i="4" s="1"/>
  <c r="F69" i="4" a="1"/>
  <c r="F69" i="4" s="1"/>
  <c r="N69" i="4" s="1" a="1"/>
  <c r="N69" i="4" s="1"/>
  <c r="H69" i="4" a="1"/>
  <c r="H69" i="4" s="1"/>
  <c r="K69" i="4" a="1"/>
  <c r="K69" i="4" s="1"/>
  <c r="J69" i="4" a="1"/>
  <c r="J69" i="4" s="1"/>
  <c r="M69" i="4" a="1"/>
  <c r="M69" i="4" s="1"/>
  <c r="G69" i="4" a="1"/>
  <c r="G69" i="4" s="1"/>
  <c r="O69" i="4" a="1"/>
  <c r="O69" i="4" s="1"/>
  <c r="S69" i="4" a="1"/>
  <c r="S69" i="4" s="1"/>
  <c r="L69" i="4" a="1"/>
  <c r="L69" i="4" s="1"/>
  <c r="I69" i="4" a="1"/>
  <c r="I69" i="4" s="1"/>
  <c r="R69" i="4" a="1"/>
  <c r="R69" i="4" s="1"/>
  <c r="C55" i="4" a="1"/>
  <c r="C55" i="4" s="1"/>
  <c r="D55" i="4" a="1"/>
  <c r="D55" i="4" s="1"/>
  <c r="E55" i="4" a="1"/>
  <c r="E55" i="4" s="1"/>
  <c r="F55" i="4" a="1"/>
  <c r="F55" i="4" s="1"/>
  <c r="H55" i="4" a="1"/>
  <c r="H55" i="4" s="1"/>
  <c r="M55" i="4" a="1"/>
  <c r="M55" i="4" s="1"/>
  <c r="I55" i="4" a="1"/>
  <c r="I55" i="4" s="1"/>
  <c r="K55" i="4" a="1"/>
  <c r="K55" i="4" s="1"/>
  <c r="G55" i="4" a="1"/>
  <c r="G55" i="4" s="1"/>
  <c r="R55" i="4" a="1"/>
  <c r="R55" i="4" s="1"/>
  <c r="O55" i="4" a="1"/>
  <c r="O55" i="4" s="1"/>
  <c r="S55" i="4" a="1"/>
  <c r="S55" i="4" s="1"/>
  <c r="N55" i="4" a="1"/>
  <c r="N55" i="4" s="1"/>
  <c r="J55" i="4" a="1"/>
  <c r="J55" i="4" s="1"/>
  <c r="L55" i="4" a="1"/>
  <c r="L55" i="4" s="1"/>
  <c r="D37" i="4" a="1"/>
  <c r="D37" i="4" s="1"/>
  <c r="H37" i="4" a="1"/>
  <c r="H37" i="4" s="1"/>
  <c r="C37" i="4" a="1"/>
  <c r="C37" i="4" s="1"/>
  <c r="E37" i="4" a="1"/>
  <c r="E37" i="4" s="1"/>
  <c r="F37" i="4" a="1"/>
  <c r="F37" i="4" s="1"/>
  <c r="M37" i="4" a="1"/>
  <c r="M37" i="4" s="1"/>
  <c r="J37" i="4" a="1"/>
  <c r="J37" i="4" s="1"/>
  <c r="G37" i="4" a="1"/>
  <c r="G37" i="4" s="1"/>
  <c r="L37" i="4" a="1"/>
  <c r="L37" i="4" s="1"/>
  <c r="R37" i="4" a="1"/>
  <c r="R37" i="4" s="1"/>
  <c r="N37" i="4" a="1"/>
  <c r="N37" i="4" s="1"/>
  <c r="I37" i="4" a="1"/>
  <c r="I37" i="4" s="1"/>
  <c r="S37" i="4" a="1"/>
  <c r="S37" i="4" s="1"/>
  <c r="O37" i="4" a="1"/>
  <c r="O37" i="4" s="1"/>
  <c r="Q37" i="4" s="1" a="1"/>
  <c r="Q37" i="4" s="1"/>
  <c r="K37" i="4" a="1"/>
  <c r="K37" i="4" s="1"/>
  <c r="E36" i="4" a="1"/>
  <c r="E36" i="4" s="1"/>
  <c r="J36" i="4" a="1"/>
  <c r="J36" i="4" s="1"/>
  <c r="G36" i="4" a="1"/>
  <c r="G36" i="4" s="1"/>
  <c r="I36" i="4" a="1"/>
  <c r="I36" i="4" s="1"/>
  <c r="H36" i="4" a="1"/>
  <c r="H36" i="4" s="1"/>
  <c r="M36" i="4" a="1"/>
  <c r="M36" i="4" s="1"/>
  <c r="S36" i="4" a="1"/>
  <c r="S36" i="4" s="1"/>
  <c r="K36" i="4" a="1"/>
  <c r="K36" i="4" s="1"/>
  <c r="L36" i="4" a="1"/>
  <c r="L36" i="4" s="1"/>
  <c r="R36" i="4" a="1"/>
  <c r="R36" i="4" s="1"/>
  <c r="O36" i="4" a="1"/>
  <c r="O36" i="4" s="1"/>
  <c r="Q36" i="4" s="1" a="1"/>
  <c r="Q36" i="4" s="1"/>
  <c r="C99" i="4" a="1"/>
  <c r="C99" i="4" s="1"/>
  <c r="C79" i="4" a="1"/>
  <c r="C79" i="4" s="1"/>
  <c r="D79" i="4" a="1"/>
  <c r="D79" i="4" s="1"/>
  <c r="E79" i="4" a="1"/>
  <c r="E79" i="4" s="1"/>
  <c r="F79" i="4" a="1"/>
  <c r="F79" i="4" s="1"/>
  <c r="N79" i="4" s="1" a="1"/>
  <c r="N79" i="4" s="1"/>
  <c r="H79" i="4" a="1"/>
  <c r="H79" i="4" s="1"/>
  <c r="I79" i="4" a="1"/>
  <c r="I79" i="4" s="1"/>
  <c r="L79" i="4" a="1"/>
  <c r="L79" i="4" s="1"/>
  <c r="G79" i="4" a="1"/>
  <c r="G79" i="4" s="1"/>
  <c r="O79" i="4" a="1"/>
  <c r="O79" i="4" s="1"/>
  <c r="J79" i="4" a="1"/>
  <c r="J79" i="4" s="1"/>
  <c r="M79" i="4" a="1"/>
  <c r="M79" i="4" s="1"/>
  <c r="R79" i="4" a="1"/>
  <c r="R79" i="4" s="1"/>
  <c r="S79" i="4" a="1"/>
  <c r="S79" i="4" s="1"/>
  <c r="K79" i="4" a="1"/>
  <c r="K79" i="4" s="1"/>
  <c r="F47" i="4" a="1"/>
  <c r="F47" i="4" s="1"/>
  <c r="N47" i="4" s="1" a="1"/>
  <c r="N47" i="4" s="1"/>
  <c r="I47" i="4" a="1"/>
  <c r="I47" i="4" s="1"/>
  <c r="L47" i="4" a="1"/>
  <c r="L47" i="4" s="1"/>
  <c r="Q47" i="4" s="1" a="1"/>
  <c r="Q47" i="4" s="1"/>
  <c r="E47" i="4" a="1"/>
  <c r="E47" i="4" s="1"/>
  <c r="O47" i="4" a="1"/>
  <c r="O47" i="4" s="1"/>
  <c r="R47" i="4" a="1"/>
  <c r="R47" i="4" s="1"/>
  <c r="K47" i="4" a="1"/>
  <c r="K47" i="4" s="1"/>
  <c r="M47" i="4" a="1"/>
  <c r="M47" i="4" s="1"/>
  <c r="J47" i="4" a="1"/>
  <c r="J47" i="4" s="1"/>
  <c r="H47" i="4" a="1"/>
  <c r="H47" i="4" s="1"/>
  <c r="S47" i="4" a="1"/>
  <c r="S47" i="4" s="1"/>
  <c r="C68" i="4" a="1"/>
  <c r="C68" i="4" s="1"/>
  <c r="D68" i="4" a="1"/>
  <c r="D68" i="4" s="1"/>
  <c r="E68" i="4" a="1"/>
  <c r="E68" i="4" s="1"/>
  <c r="I68" i="4" a="1"/>
  <c r="I68" i="4" s="1"/>
  <c r="J68" i="4" a="1"/>
  <c r="J68" i="4" s="1"/>
  <c r="M68" i="4" a="1"/>
  <c r="M68" i="4" s="1"/>
  <c r="F68" i="4" a="1"/>
  <c r="F68" i="4" s="1"/>
  <c r="N68" i="4" s="1" a="1"/>
  <c r="N68" i="4" s="1"/>
  <c r="H68" i="4" a="1"/>
  <c r="H68" i="4" s="1"/>
  <c r="L68" i="4" a="1"/>
  <c r="L68" i="4" s="1"/>
  <c r="R68" i="4" a="1"/>
  <c r="R68" i="4" s="1"/>
  <c r="K68" i="4" a="1"/>
  <c r="K68" i="4" s="1"/>
  <c r="G68" i="4" a="1"/>
  <c r="G68" i="4" s="1"/>
  <c r="O68" i="4" a="1"/>
  <c r="O68" i="4" s="1"/>
  <c r="S68" i="4" a="1"/>
  <c r="S68" i="4" s="1"/>
  <c r="C46" i="4" a="1"/>
  <c r="C46" i="4" s="1"/>
  <c r="D46" i="4" a="1"/>
  <c r="D46" i="4" s="1"/>
  <c r="E46" i="4" a="1"/>
  <c r="E46" i="4" s="1"/>
  <c r="G46" i="4" a="1"/>
  <c r="G46" i="4" s="1"/>
  <c r="F46" i="4" a="1"/>
  <c r="F46" i="4" s="1"/>
  <c r="I46" i="4" a="1"/>
  <c r="I46" i="4" s="1"/>
  <c r="K46" i="4" a="1"/>
  <c r="K46" i="4" s="1"/>
  <c r="L46" i="4" a="1"/>
  <c r="L46" i="4" s="1"/>
  <c r="O46" i="4" a="1"/>
  <c r="O46" i="4" s="1"/>
  <c r="H46" i="4" a="1"/>
  <c r="H46" i="4" s="1"/>
  <c r="S46" i="4" a="1"/>
  <c r="S46" i="4" s="1"/>
  <c r="M46" i="4" a="1"/>
  <c r="M46" i="4" s="1"/>
  <c r="J46" i="4" a="1"/>
  <c r="J46" i="4" s="1"/>
  <c r="R46" i="4" a="1"/>
  <c r="R46" i="4" s="1"/>
  <c r="N46" i="4" a="1"/>
  <c r="N46" i="4" s="1"/>
  <c r="E66" i="4" a="1"/>
  <c r="E66" i="4" s="1"/>
  <c r="F66" i="4" a="1"/>
  <c r="F66" i="4" s="1"/>
  <c r="N66" i="4" s="1" a="1"/>
  <c r="N66" i="4" s="1"/>
  <c r="H66" i="4" a="1"/>
  <c r="H66" i="4" s="1"/>
  <c r="C66" i="4" a="1"/>
  <c r="C66" i="4" s="1"/>
  <c r="G66" i="4" a="1"/>
  <c r="G66" i="4" s="1"/>
  <c r="L66" i="4" a="1"/>
  <c r="L66" i="4" s="1"/>
  <c r="D66" i="4" a="1"/>
  <c r="D66" i="4" s="1"/>
  <c r="J66" i="4" a="1"/>
  <c r="J66" i="4" s="1"/>
  <c r="R66" i="4" a="1"/>
  <c r="R66" i="4" s="1"/>
  <c r="M66" i="4" a="1"/>
  <c r="M66" i="4" s="1"/>
  <c r="O66" i="4" a="1"/>
  <c r="O66" i="4" s="1"/>
  <c r="S66" i="4" a="1"/>
  <c r="S66" i="4" s="1"/>
  <c r="I66" i="4" a="1"/>
  <c r="I66" i="4" s="1"/>
  <c r="K66" i="4" a="1"/>
  <c r="K66" i="4" s="1"/>
  <c r="C57" i="4" a="1"/>
  <c r="C57" i="4" s="1"/>
  <c r="D57" i="4" a="1"/>
  <c r="D57" i="4" s="1"/>
  <c r="E57" i="4" a="1"/>
  <c r="E57" i="4" s="1"/>
  <c r="G57" i="4" a="1"/>
  <c r="G57" i="4" s="1"/>
  <c r="O57" i="4" a="1"/>
  <c r="O57" i="4" s="1"/>
  <c r="H57" i="4" a="1"/>
  <c r="H57" i="4" s="1"/>
  <c r="I57" i="4" a="1"/>
  <c r="I57" i="4" s="1"/>
  <c r="F57" i="4" a="1"/>
  <c r="F57" i="4" s="1"/>
  <c r="N57" i="4" s="1" a="1"/>
  <c r="N57" i="4" s="1"/>
  <c r="J57" i="4" a="1"/>
  <c r="J57" i="4" s="1"/>
  <c r="L57" i="4" a="1"/>
  <c r="L57" i="4" s="1"/>
  <c r="Q57" i="4" s="1" a="1"/>
  <c r="Q57" i="4" s="1"/>
  <c r="S57" i="4" a="1"/>
  <c r="S57" i="4" s="1"/>
  <c r="K57" i="4" a="1"/>
  <c r="K57" i="4" s="1"/>
  <c r="M57" i="4" a="1"/>
  <c r="M57" i="4" s="1"/>
  <c r="R57" i="4" a="1"/>
  <c r="R57" i="4" s="1"/>
  <c r="E54" i="4" a="1"/>
  <c r="E54" i="4" s="1"/>
  <c r="C54" i="4" a="1"/>
  <c r="C54" i="4" s="1"/>
  <c r="G54" i="4" a="1"/>
  <c r="G54" i="4" s="1"/>
  <c r="J54" i="4" a="1"/>
  <c r="J54" i="4" s="1"/>
  <c r="H54" i="4" a="1"/>
  <c r="H54" i="4" s="1"/>
  <c r="I54" i="4" a="1"/>
  <c r="I54" i="4" s="1"/>
  <c r="K54" i="4" a="1"/>
  <c r="K54" i="4" s="1"/>
  <c r="F54" i="4" a="1"/>
  <c r="F54" i="4" s="1"/>
  <c r="N54" i="4" s="1" a="1"/>
  <c r="N54" i="4" s="1"/>
  <c r="D54" i="4" a="1"/>
  <c r="D54" i="4" s="1"/>
  <c r="O54" i="4" a="1"/>
  <c r="O54" i="4" s="1"/>
  <c r="S54" i="4" a="1"/>
  <c r="S54" i="4" s="1"/>
  <c r="L54" i="4" a="1"/>
  <c r="L54" i="4" s="1"/>
  <c r="R54" i="4" a="1"/>
  <c r="R54" i="4" s="1"/>
  <c r="M54" i="4" a="1"/>
  <c r="M54" i="4" s="1"/>
  <c r="D38" i="4" a="1"/>
  <c r="D38" i="4" s="1"/>
  <c r="G38" i="4" a="1"/>
  <c r="G38" i="4" s="1"/>
  <c r="F38" i="4" a="1"/>
  <c r="F38" i="4" s="1"/>
  <c r="E38" i="4" a="1"/>
  <c r="E38" i="4" s="1"/>
  <c r="O38" i="4" a="1"/>
  <c r="O38" i="4" s="1"/>
  <c r="Q38" i="4" s="1" a="1"/>
  <c r="Q38" i="4" s="1"/>
  <c r="M38" i="4" a="1"/>
  <c r="M38" i="4" s="1"/>
  <c r="C38" i="4" a="1"/>
  <c r="C38" i="4" s="1"/>
  <c r="I38" i="4" a="1"/>
  <c r="I38" i="4" s="1"/>
  <c r="S38" i="4" a="1"/>
  <c r="S38" i="4" s="1"/>
  <c r="H38" i="4" a="1"/>
  <c r="H38" i="4" s="1"/>
  <c r="K38" i="4" a="1"/>
  <c r="K38" i="4" s="1"/>
  <c r="J38" i="4" a="1"/>
  <c r="J38" i="4" s="1"/>
  <c r="N38" i="4" a="1"/>
  <c r="N38" i="4" s="1"/>
  <c r="L38" i="4" a="1"/>
  <c r="L38" i="4" s="1"/>
  <c r="R38" i="4" a="1"/>
  <c r="R38" i="4" s="1"/>
  <c r="D98" i="4" a="1"/>
  <c r="D98" i="4" s="1"/>
  <c r="C98" i="4" a="1"/>
  <c r="C98" i="4" s="1"/>
  <c r="E98" i="4" a="1"/>
  <c r="E98" i="4" s="1"/>
  <c r="I98" i="4" a="1"/>
  <c r="I98" i="4" s="1"/>
  <c r="F98" i="4" a="1"/>
  <c r="F98" i="4" s="1"/>
  <c r="N98" i="4" s="1" a="1"/>
  <c r="N98" i="4" s="1"/>
  <c r="K98" i="4" a="1"/>
  <c r="K98" i="4" s="1"/>
  <c r="J98" i="4" a="1"/>
  <c r="J98" i="4" s="1"/>
  <c r="G98" i="4" a="1"/>
  <c r="G98" i="4" s="1"/>
  <c r="O98" i="4" a="1"/>
  <c r="O98" i="4" s="1"/>
  <c r="R98" i="4" a="1"/>
  <c r="R98" i="4" s="1"/>
  <c r="L98" i="4" a="1"/>
  <c r="L98" i="4" s="1"/>
  <c r="H98" i="4" a="1"/>
  <c r="H98" i="4" s="1"/>
  <c r="S98" i="4" a="1"/>
  <c r="S98" i="4" s="1"/>
  <c r="M98" i="4" a="1"/>
  <c r="M98" i="4" s="1"/>
  <c r="D94" i="4" a="1"/>
  <c r="D94" i="4" s="1"/>
  <c r="I94" i="4" a="1"/>
  <c r="I94" i="4" s="1"/>
  <c r="J94" i="4" a="1"/>
  <c r="J94" i="4" s="1"/>
  <c r="L94" i="4" a="1"/>
  <c r="L94" i="4" s="1"/>
  <c r="M94" i="4" a="1"/>
  <c r="M94" i="4" s="1"/>
  <c r="H94" i="4" a="1"/>
  <c r="H94" i="4" s="1"/>
  <c r="G94" i="4" a="1"/>
  <c r="G94" i="4" s="1"/>
  <c r="K94" i="4" a="1"/>
  <c r="K94" i="4" s="1"/>
  <c r="O94" i="4" a="1"/>
  <c r="O94" i="4" s="1"/>
  <c r="R94" i="4" a="1"/>
  <c r="R94" i="4" s="1"/>
  <c r="S94" i="4" a="1"/>
  <c r="S94" i="4" s="1"/>
  <c r="G18" i="4" a="1"/>
  <c r="G18" i="4" s="1"/>
  <c r="Q67" i="4" a="1"/>
  <c r="Q67" i="4" s="1"/>
  <c r="G89" i="4" a="1"/>
  <c r="G89" i="4" s="1"/>
  <c r="E41" i="4" a="1"/>
  <c r="E41" i="4" s="1"/>
  <c r="D77" i="4" a="1"/>
  <c r="D77" i="4" s="1"/>
  <c r="C81" i="4" a="1"/>
  <c r="C81" i="4" s="1"/>
  <c r="E81" i="4" a="1"/>
  <c r="E81" i="4" s="1"/>
  <c r="G81" i="4" a="1"/>
  <c r="G81" i="4" s="1"/>
  <c r="D81" i="4" a="1"/>
  <c r="D81" i="4" s="1"/>
  <c r="L81" i="4" a="1"/>
  <c r="L81" i="4" s="1"/>
  <c r="M81" i="4" a="1"/>
  <c r="M81" i="4" s="1"/>
  <c r="J81" i="4" a="1"/>
  <c r="J81" i="4" s="1"/>
  <c r="O81" i="4" a="1"/>
  <c r="O81" i="4" s="1"/>
  <c r="S81" i="4" a="1"/>
  <c r="S81" i="4" s="1"/>
  <c r="F81" i="4" a="1"/>
  <c r="F81" i="4" s="1"/>
  <c r="N81" i="4" s="1" a="1"/>
  <c r="N81" i="4" s="1"/>
  <c r="H81" i="4" a="1"/>
  <c r="H81" i="4" s="1"/>
  <c r="K81" i="4" a="1"/>
  <c r="K81" i="4" s="1"/>
  <c r="R81" i="4" a="1"/>
  <c r="R81" i="4" s="1"/>
  <c r="I81" i="4" a="1"/>
  <c r="I81" i="4" s="1"/>
  <c r="C65" i="4" a="1"/>
  <c r="C65" i="4" s="1"/>
  <c r="G65" i="4" a="1"/>
  <c r="G65" i="4" s="1"/>
  <c r="F65" i="4" a="1"/>
  <c r="F65" i="4" s="1"/>
  <c r="N65" i="4" s="1" a="1"/>
  <c r="N65" i="4" s="1"/>
  <c r="I65" i="4" a="1"/>
  <c r="I65" i="4" s="1"/>
  <c r="J65" i="4" a="1"/>
  <c r="J65" i="4" s="1"/>
  <c r="H65" i="4" a="1"/>
  <c r="H65" i="4" s="1"/>
  <c r="L65" i="4" a="1"/>
  <c r="L65" i="4" s="1"/>
  <c r="E65" i="4" a="1"/>
  <c r="E65" i="4" s="1"/>
  <c r="M65" i="4" a="1"/>
  <c r="M65" i="4" s="1"/>
  <c r="R65" i="4" a="1"/>
  <c r="R65" i="4" s="1"/>
  <c r="O65" i="4" a="1"/>
  <c r="O65" i="4" s="1"/>
  <c r="Q65" i="4" s="1" a="1"/>
  <c r="Q65" i="4" s="1"/>
  <c r="S65" i="4" a="1"/>
  <c r="S65" i="4" s="1"/>
  <c r="K65" i="4" a="1"/>
  <c r="K65" i="4" s="1"/>
  <c r="C97" i="4" a="1"/>
  <c r="C97" i="4" s="1"/>
  <c r="D97" i="4" a="1"/>
  <c r="D97" i="4" s="1"/>
  <c r="H97" i="4" a="1"/>
  <c r="H97" i="4" s="1"/>
  <c r="G97" i="4" a="1"/>
  <c r="G97" i="4" s="1"/>
  <c r="J97" i="4" a="1"/>
  <c r="J97" i="4" s="1"/>
  <c r="I97" i="4" a="1"/>
  <c r="I97" i="4" s="1"/>
  <c r="M97" i="4" a="1"/>
  <c r="M97" i="4" s="1"/>
  <c r="F97" i="4" a="1"/>
  <c r="F97" i="4" s="1"/>
  <c r="N97" i="4" s="1" a="1"/>
  <c r="N97" i="4" s="1"/>
  <c r="K97" i="4" a="1"/>
  <c r="K97" i="4" s="1"/>
  <c r="R97" i="4" a="1"/>
  <c r="R97" i="4" s="1"/>
  <c r="E97" i="4" a="1"/>
  <c r="E97" i="4" s="1"/>
  <c r="L97" i="4" a="1"/>
  <c r="L97" i="4" s="1"/>
  <c r="O97" i="4" a="1"/>
  <c r="O97" i="4" s="1"/>
  <c r="Q97" i="4" s="1" a="1"/>
  <c r="Q97" i="4" s="1"/>
  <c r="S97" i="4" a="1"/>
  <c r="S97" i="4" s="1"/>
  <c r="D82" i="4" a="1"/>
  <c r="D82" i="4" s="1"/>
  <c r="E82" i="4" a="1"/>
  <c r="E82" i="4" s="1"/>
  <c r="C82" i="4" a="1"/>
  <c r="C82" i="4" s="1"/>
  <c r="F82" i="4" a="1"/>
  <c r="F82" i="4" s="1"/>
  <c r="I82" i="4" a="1"/>
  <c r="I82" i="4" s="1"/>
  <c r="K82" i="4" a="1"/>
  <c r="K82" i="4" s="1"/>
  <c r="N82" i="4" a="1"/>
  <c r="N82" i="4" s="1"/>
  <c r="M82" i="4" a="1"/>
  <c r="M82" i="4" s="1"/>
  <c r="G82" i="4" a="1"/>
  <c r="G82" i="4" s="1"/>
  <c r="H82" i="4" a="1"/>
  <c r="H82" i="4" s="1"/>
  <c r="J82" i="4" a="1"/>
  <c r="J82" i="4" s="1"/>
  <c r="S82" i="4" a="1"/>
  <c r="S82" i="4" s="1"/>
  <c r="R82" i="4" a="1"/>
  <c r="R82" i="4" s="1"/>
  <c r="L82" i="4" a="1"/>
  <c r="L82" i="4" s="1"/>
  <c r="O82" i="4" a="1"/>
  <c r="O82" i="4" s="1"/>
  <c r="Q82" i="4" s="1" a="1"/>
  <c r="Q82" i="4" s="1"/>
  <c r="C49" i="4" a="1"/>
  <c r="C49" i="4" s="1"/>
  <c r="D49" i="4" a="1"/>
  <c r="D49" i="4" s="1"/>
  <c r="F49" i="4" a="1"/>
  <c r="F49" i="4" s="1"/>
  <c r="N49" i="4" s="1" a="1"/>
  <c r="N49" i="4" s="1"/>
  <c r="K49" i="4" a="1"/>
  <c r="K49" i="4" s="1"/>
  <c r="M49" i="4" a="1"/>
  <c r="M49" i="4" s="1"/>
  <c r="G49" i="4" a="1"/>
  <c r="G49" i="4" s="1"/>
  <c r="R49" i="4" a="1"/>
  <c r="R49" i="4" s="1"/>
  <c r="L49" i="4" a="1"/>
  <c r="L49" i="4" s="1"/>
  <c r="S49" i="4" a="1"/>
  <c r="S49" i="4" s="1"/>
  <c r="E49" i="4" a="1"/>
  <c r="E49" i="4" s="1"/>
  <c r="J49" i="4" a="1"/>
  <c r="J49" i="4" s="1"/>
  <c r="O49" i="4" a="1"/>
  <c r="O49" i="4" s="1"/>
  <c r="Q49" i="4" s="1" a="1"/>
  <c r="Q49" i="4" s="1"/>
  <c r="H49" i="4" a="1"/>
  <c r="H49" i="4" s="1"/>
  <c r="I49" i="4" a="1"/>
  <c r="I49" i="4" s="1"/>
  <c r="C43" i="4" a="1"/>
  <c r="C43" i="4" s="1"/>
  <c r="H43" i="4" a="1"/>
  <c r="H43" i="4" s="1"/>
  <c r="D43" i="4" a="1"/>
  <c r="D43" i="4" s="1"/>
  <c r="F43" i="4" a="1"/>
  <c r="F43" i="4" s="1"/>
  <c r="I43" i="4" a="1"/>
  <c r="I43" i="4" s="1"/>
  <c r="M43" i="4" a="1"/>
  <c r="M43" i="4" s="1"/>
  <c r="E43" i="4" a="1"/>
  <c r="E43" i="4" s="1"/>
  <c r="G43" i="4" a="1"/>
  <c r="G43" i="4" s="1"/>
  <c r="K43" i="4" a="1"/>
  <c r="K43" i="4" s="1"/>
  <c r="J43" i="4" a="1"/>
  <c r="J43" i="4" s="1"/>
  <c r="N43" i="4" a="1"/>
  <c r="N43" i="4" s="1"/>
  <c r="S43" i="4" a="1"/>
  <c r="S43" i="4" s="1"/>
  <c r="O43" i="4" a="1"/>
  <c r="O43" i="4" s="1"/>
  <c r="R43" i="4" a="1"/>
  <c r="R43" i="4" s="1"/>
  <c r="L43" i="4" a="1"/>
  <c r="L43" i="4" s="1"/>
  <c r="F51" i="4" a="1"/>
  <c r="F51" i="4" s="1"/>
  <c r="N51" i="4" s="1" a="1"/>
  <c r="N51" i="4" s="1"/>
  <c r="I51" i="4" a="1"/>
  <c r="I51" i="4" s="1"/>
  <c r="O51" i="4" a="1"/>
  <c r="O51" i="4" s="1"/>
  <c r="K51" i="4" a="1"/>
  <c r="K51" i="4" s="1"/>
  <c r="M51" i="4" a="1"/>
  <c r="M51" i="4" s="1"/>
  <c r="S51" i="4" a="1"/>
  <c r="S51" i="4" s="1"/>
  <c r="H51" i="4" a="1"/>
  <c r="H51" i="4" s="1"/>
  <c r="J51" i="4" a="1"/>
  <c r="J51" i="4" s="1"/>
  <c r="G51" i="4" a="1"/>
  <c r="G51" i="4" s="1"/>
  <c r="L51" i="4" a="1"/>
  <c r="L51" i="4" s="1"/>
  <c r="Q51" i="4" s="1" a="1"/>
  <c r="Q51" i="4" s="1"/>
  <c r="R51" i="4" a="1"/>
  <c r="R51" i="4" s="1"/>
  <c r="C101" i="4" a="1"/>
  <c r="C101" i="4" s="1"/>
  <c r="E101" i="4" a="1"/>
  <c r="E101" i="4" s="1"/>
  <c r="D101" i="4" a="1"/>
  <c r="D101" i="4" s="1"/>
  <c r="H101" i="4" a="1"/>
  <c r="H101" i="4" s="1"/>
  <c r="F101" i="4" a="1"/>
  <c r="F101" i="4" s="1"/>
  <c r="L101" i="4" a="1"/>
  <c r="L101" i="4" s="1"/>
  <c r="O101" i="4" a="1"/>
  <c r="O101" i="4" s="1"/>
  <c r="Q101" i="4" s="1" a="1"/>
  <c r="Q101" i="4" s="1"/>
  <c r="R101" i="4" a="1"/>
  <c r="R101" i="4" s="1"/>
  <c r="G101" i="4" a="1"/>
  <c r="G101" i="4" s="1"/>
  <c r="M101" i="4" a="1"/>
  <c r="M101" i="4" s="1"/>
  <c r="N101" i="4" a="1"/>
  <c r="N101" i="4" s="1"/>
  <c r="S101" i="4" a="1"/>
  <c r="S101" i="4" s="1"/>
  <c r="J101" i="4" a="1"/>
  <c r="J101" i="4" s="1"/>
  <c r="K101" i="4" a="1"/>
  <c r="K101" i="4" s="1"/>
  <c r="I101" i="4" a="1"/>
  <c r="I101" i="4" s="1"/>
  <c r="D76" i="4" a="1"/>
  <c r="D76" i="4" s="1"/>
  <c r="F76" i="4" a="1"/>
  <c r="F76" i="4" s="1"/>
  <c r="N76" i="4" s="1" a="1"/>
  <c r="N76" i="4" s="1"/>
  <c r="H76" i="4" a="1"/>
  <c r="H76" i="4" s="1"/>
  <c r="J76" i="4" a="1"/>
  <c r="J76" i="4" s="1"/>
  <c r="G76" i="4" a="1"/>
  <c r="G76" i="4" s="1"/>
  <c r="K76" i="4" a="1"/>
  <c r="K76" i="4" s="1"/>
  <c r="E76" i="4" a="1"/>
  <c r="E76" i="4" s="1"/>
  <c r="C76" i="4" a="1"/>
  <c r="C76" i="4" s="1"/>
  <c r="M76" i="4" a="1"/>
  <c r="M76" i="4" s="1"/>
  <c r="R76" i="4" a="1"/>
  <c r="R76" i="4" s="1"/>
  <c r="I76" i="4" a="1"/>
  <c r="I76" i="4" s="1"/>
  <c r="Q76" i="4" a="1"/>
  <c r="Q76" i="4" s="1"/>
  <c r="S76" i="4" a="1"/>
  <c r="S76" i="4" s="1"/>
  <c r="O76" i="4" a="1"/>
  <c r="O76" i="4" s="1"/>
  <c r="L76" i="4" a="1"/>
  <c r="L76" i="4" s="1"/>
  <c r="G99" i="4" a="1"/>
  <c r="G99" i="4" s="1"/>
  <c r="K99" i="4" a="1"/>
  <c r="K99" i="4" s="1"/>
  <c r="I99" i="4" a="1"/>
  <c r="I99" i="4" s="1"/>
  <c r="J99" i="4" a="1"/>
  <c r="J99" i="4" s="1"/>
  <c r="H99" i="4" a="1"/>
  <c r="H99" i="4" s="1"/>
  <c r="S99" i="4" a="1"/>
  <c r="S99" i="4" s="1"/>
  <c r="R99" i="4" a="1"/>
  <c r="R99" i="4" s="1"/>
  <c r="M99" i="4" a="1"/>
  <c r="M99" i="4" s="1"/>
  <c r="L99" i="4" a="1"/>
  <c r="L99" i="4" s="1"/>
  <c r="O99" i="4" a="1"/>
  <c r="O99" i="4" s="1"/>
  <c r="K16" i="4" a="1"/>
  <c r="K16" i="4" s="1"/>
  <c r="F36" i="4" a="1"/>
  <c r="F36" i="4" s="1"/>
  <c r="N36" i="4" s="1" a="1"/>
  <c r="N36" i="4" s="1"/>
  <c r="D99" i="4" a="1"/>
  <c r="D99" i="4" s="1"/>
  <c r="F89" i="4" a="1"/>
  <c r="F89" i="4" s="1"/>
  <c r="N89" i="4" s="1" a="1"/>
  <c r="N89" i="4" s="1"/>
  <c r="I89" i="4" a="1"/>
  <c r="I89" i="4" s="1"/>
  <c r="C52" i="4" a="1"/>
  <c r="C52" i="4" s="1"/>
  <c r="G52" i="4" a="1"/>
  <c r="G52" i="4" s="1"/>
  <c r="H52" i="4" a="1"/>
  <c r="H52" i="4" s="1"/>
  <c r="D52" i="4" a="1"/>
  <c r="D52" i="4" s="1"/>
  <c r="E52" i="4" a="1"/>
  <c r="E52" i="4" s="1"/>
  <c r="K52" i="4" a="1"/>
  <c r="K52" i="4" s="1"/>
  <c r="J52" i="4" a="1"/>
  <c r="J52" i="4" s="1"/>
  <c r="L52" i="4" a="1"/>
  <c r="L52" i="4" s="1"/>
  <c r="O52" i="4" a="1"/>
  <c r="O52" i="4" s="1"/>
  <c r="F52" i="4" a="1"/>
  <c r="F52" i="4" s="1"/>
  <c r="N52" i="4" s="1" a="1"/>
  <c r="N52" i="4" s="1"/>
  <c r="M52" i="4" a="1"/>
  <c r="M52" i="4" s="1"/>
  <c r="I52" i="4" a="1"/>
  <c r="I52" i="4" s="1"/>
  <c r="S52" i="4" a="1"/>
  <c r="S52" i="4" s="1"/>
  <c r="R52" i="4" a="1"/>
  <c r="R52" i="4" s="1"/>
  <c r="M83" i="4" a="1"/>
  <c r="M83" i="4" s="1"/>
  <c r="L83" i="4" a="1"/>
  <c r="L83" i="4" s="1"/>
  <c r="Q83" i="4" s="1" a="1"/>
  <c r="Q83" i="4" s="1"/>
  <c r="E48" i="4" a="1"/>
  <c r="E48" i="4" s="1"/>
  <c r="H48" i="4" a="1"/>
  <c r="H48" i="4" s="1"/>
  <c r="J48" i="4" a="1"/>
  <c r="J48" i="4" s="1"/>
  <c r="K48" i="4" a="1"/>
  <c r="K48" i="4" s="1"/>
  <c r="M48" i="4" a="1"/>
  <c r="M48" i="4" s="1"/>
  <c r="D48" i="4" a="1"/>
  <c r="D48" i="4" s="1"/>
  <c r="I48" i="4" a="1"/>
  <c r="I48" i="4" s="1"/>
  <c r="L48" i="4" a="1"/>
  <c r="L48" i="4" s="1"/>
  <c r="F48" i="4" a="1"/>
  <c r="F48" i="4" s="1"/>
  <c r="N48" i="4" s="1" a="1"/>
  <c r="N48" i="4" s="1"/>
  <c r="G48" i="4" a="1"/>
  <c r="G48" i="4" s="1"/>
  <c r="O48" i="4" a="1"/>
  <c r="O48" i="4" s="1"/>
  <c r="S48" i="4" a="1"/>
  <c r="S48" i="4" s="1"/>
  <c r="R48" i="4" a="1"/>
  <c r="R48" i="4" s="1"/>
  <c r="C48" i="4" a="1"/>
  <c r="C48" i="4" s="1"/>
  <c r="H35" i="4" a="1"/>
  <c r="H35" i="4" s="1"/>
  <c r="E35" i="4" a="1"/>
  <c r="E35" i="4" s="1"/>
  <c r="I35" i="4" a="1"/>
  <c r="I35" i="4" s="1"/>
  <c r="J35" i="4" a="1"/>
  <c r="J35" i="4" s="1"/>
  <c r="L35" i="4" a="1"/>
  <c r="L35" i="4" s="1"/>
  <c r="K35" i="4" a="1"/>
  <c r="K35" i="4" s="1"/>
  <c r="O35" i="4" a="1"/>
  <c r="O35" i="4" s="1"/>
  <c r="R35" i="4" a="1"/>
  <c r="R35" i="4" s="1"/>
  <c r="G35" i="4" a="1"/>
  <c r="G35" i="4" s="1"/>
  <c r="M35" i="4" a="1"/>
  <c r="M35" i="4" s="1"/>
  <c r="S35" i="4" a="1"/>
  <c r="S35" i="4" s="1"/>
  <c r="D88" i="4" a="1"/>
  <c r="D88" i="4" s="1"/>
  <c r="C88" i="4" a="1"/>
  <c r="C88" i="4" s="1"/>
  <c r="I88" i="4" a="1"/>
  <c r="I88" i="4" s="1"/>
  <c r="G88" i="4" a="1"/>
  <c r="G88" i="4" s="1"/>
  <c r="E88" i="4" a="1"/>
  <c r="E88" i="4" s="1"/>
  <c r="F88" i="4" a="1"/>
  <c r="F88" i="4" s="1"/>
  <c r="M88" i="4" a="1"/>
  <c r="M88" i="4" s="1"/>
  <c r="L88" i="4" a="1"/>
  <c r="L88" i="4" s="1"/>
  <c r="R88" i="4" a="1"/>
  <c r="R88" i="4" s="1"/>
  <c r="O88" i="4" a="1"/>
  <c r="O88" i="4" s="1"/>
  <c r="H88" i="4" a="1"/>
  <c r="H88" i="4" s="1"/>
  <c r="N88" i="4" a="1"/>
  <c r="N88" i="4" s="1"/>
  <c r="S88" i="4" a="1"/>
  <c r="S88" i="4" s="1"/>
  <c r="J88" i="4" a="1"/>
  <c r="J88" i="4" s="1"/>
  <c r="K88" i="4" a="1"/>
  <c r="K88" i="4" s="1"/>
  <c r="C86" i="4" a="1"/>
  <c r="C86" i="4" s="1"/>
  <c r="D86" i="4" a="1"/>
  <c r="D86" i="4" s="1"/>
  <c r="H86" i="4" a="1"/>
  <c r="H86" i="4" s="1"/>
  <c r="E86" i="4" a="1"/>
  <c r="E86" i="4" s="1"/>
  <c r="L86" i="4" a="1"/>
  <c r="L86" i="4" s="1"/>
  <c r="J86" i="4" a="1"/>
  <c r="J86" i="4" s="1"/>
  <c r="I86" i="4" a="1"/>
  <c r="I86" i="4" s="1"/>
  <c r="K86" i="4" a="1"/>
  <c r="K86" i="4" s="1"/>
  <c r="F86" i="4" a="1"/>
  <c r="F86" i="4" s="1"/>
  <c r="R86" i="4" a="1"/>
  <c r="R86" i="4" s="1"/>
  <c r="S86" i="4" a="1"/>
  <c r="S86" i="4" s="1"/>
  <c r="N86" i="4" a="1"/>
  <c r="N86" i="4" s="1"/>
  <c r="G86" i="4" a="1"/>
  <c r="G86" i="4" s="1"/>
  <c r="M86" i="4" a="1"/>
  <c r="M86" i="4" s="1"/>
  <c r="O86" i="4" a="1"/>
  <c r="O86" i="4" s="1"/>
  <c r="C39" i="4" a="1"/>
  <c r="C39" i="4" s="1"/>
  <c r="E39" i="4" a="1"/>
  <c r="E39" i="4" s="1"/>
  <c r="D39" i="4" a="1"/>
  <c r="D39" i="4" s="1"/>
  <c r="I39" i="4" a="1"/>
  <c r="I39" i="4" s="1"/>
  <c r="G39" i="4" a="1"/>
  <c r="G39" i="4" s="1"/>
  <c r="K39" i="4" a="1"/>
  <c r="K39" i="4" s="1"/>
  <c r="F39" i="4" a="1"/>
  <c r="F39" i="4" s="1"/>
  <c r="O39" i="4" a="1"/>
  <c r="O39" i="4" s="1"/>
  <c r="H39" i="4" a="1"/>
  <c r="H39" i="4" s="1"/>
  <c r="S39" i="4" a="1"/>
  <c r="S39" i="4" s="1"/>
  <c r="J39" i="4" a="1"/>
  <c r="J39" i="4" s="1"/>
  <c r="M39" i="4" a="1"/>
  <c r="M39" i="4" s="1"/>
  <c r="N39" i="4" a="1"/>
  <c r="N39" i="4" s="1"/>
  <c r="L39" i="4" a="1"/>
  <c r="L39" i="4" s="1"/>
  <c r="R39" i="4" a="1"/>
  <c r="R39" i="4" s="1"/>
  <c r="C90" i="4" a="1"/>
  <c r="C90" i="4" s="1"/>
  <c r="E90" i="4" a="1"/>
  <c r="E90" i="4" s="1"/>
  <c r="G90" i="4" a="1"/>
  <c r="G90" i="4" s="1"/>
  <c r="D90" i="4" a="1"/>
  <c r="D90" i="4" s="1"/>
  <c r="H90" i="4" a="1"/>
  <c r="H90" i="4" s="1"/>
  <c r="F90" i="4" a="1"/>
  <c r="F90" i="4" s="1"/>
  <c r="N90" i="4" s="1" a="1"/>
  <c r="N90" i="4" s="1"/>
  <c r="M90" i="4" a="1"/>
  <c r="M90" i="4" s="1"/>
  <c r="L90" i="4" a="1"/>
  <c r="L90" i="4" s="1"/>
  <c r="O90" i="4" a="1"/>
  <c r="O90" i="4" s="1"/>
  <c r="Q90" i="4" s="1" a="1"/>
  <c r="Q90" i="4" s="1"/>
  <c r="I90" i="4" a="1"/>
  <c r="I90" i="4" s="1"/>
  <c r="S90" i="4" a="1"/>
  <c r="S90" i="4" s="1"/>
  <c r="J90" i="4" a="1"/>
  <c r="J90" i="4" s="1"/>
  <c r="K90" i="4" a="1"/>
  <c r="K90" i="4" s="1"/>
  <c r="R90" i="4" a="1"/>
  <c r="R90" i="4" s="1"/>
  <c r="C59" i="4" a="1"/>
  <c r="C59" i="4" s="1"/>
  <c r="D59" i="4" a="1"/>
  <c r="D59" i="4" s="1"/>
  <c r="I59" i="4" a="1"/>
  <c r="I59" i="4" s="1"/>
  <c r="G59" i="4" a="1"/>
  <c r="G59" i="4" s="1"/>
  <c r="E59" i="4" a="1"/>
  <c r="E59" i="4" s="1"/>
  <c r="L59" i="4" a="1"/>
  <c r="L59" i="4" s="1"/>
  <c r="Q59" i="4" s="1" a="1"/>
  <c r="Q59" i="4" s="1"/>
  <c r="H59" i="4" a="1"/>
  <c r="H59" i="4" s="1"/>
  <c r="R59" i="4" a="1"/>
  <c r="R59" i="4" s="1"/>
  <c r="M59" i="4" a="1"/>
  <c r="M59" i="4" s="1"/>
  <c r="O59" i="4" a="1"/>
  <c r="O59" i="4" s="1"/>
  <c r="F59" i="4" a="1"/>
  <c r="F59" i="4" s="1"/>
  <c r="N59" i="4" s="1" a="1"/>
  <c r="N59" i="4" s="1"/>
  <c r="K59" i="4" a="1"/>
  <c r="K59" i="4" s="1"/>
  <c r="J59" i="4" a="1"/>
  <c r="J59" i="4" s="1"/>
  <c r="S59" i="4" a="1"/>
  <c r="S59" i="4" s="1"/>
  <c r="E32" i="4" a="1"/>
  <c r="E32" i="4" s="1"/>
  <c r="G32" i="4" a="1"/>
  <c r="G32" i="4" s="1"/>
  <c r="C32" i="4" a="1"/>
  <c r="C32" i="4" s="1"/>
  <c r="F32" i="4" a="1"/>
  <c r="F32" i="4" s="1"/>
  <c r="N32" i="4" s="1" a="1"/>
  <c r="N32" i="4" s="1"/>
  <c r="H32" i="4" a="1"/>
  <c r="H32" i="4" s="1"/>
  <c r="O32" i="4" a="1"/>
  <c r="O32" i="4" s="1"/>
  <c r="Q32" i="4" s="1" a="1"/>
  <c r="Q32" i="4" s="1"/>
  <c r="M32" i="4" a="1"/>
  <c r="M32" i="4" s="1"/>
  <c r="D32" i="4" a="1"/>
  <c r="D32" i="4" s="1"/>
  <c r="I32" i="4" a="1"/>
  <c r="I32" i="4" s="1"/>
  <c r="R32" i="4" a="1"/>
  <c r="R32" i="4" s="1"/>
  <c r="K32" i="4" a="1"/>
  <c r="K32" i="4" s="1"/>
  <c r="L32" i="4" a="1"/>
  <c r="L32" i="4" s="1"/>
  <c r="S32" i="4" a="1"/>
  <c r="S32" i="4" s="1"/>
  <c r="J32" i="4" a="1"/>
  <c r="J32" i="4" s="1"/>
  <c r="M16" i="4" a="1"/>
  <c r="M16" i="4" s="1"/>
  <c r="C36" i="4" a="1"/>
  <c r="C36" i="4" s="1"/>
  <c r="F94" i="4" a="1"/>
  <c r="F94" i="4" s="1"/>
  <c r="N94" i="4" s="1" a="1"/>
  <c r="N94" i="4" s="1"/>
  <c r="D62" i="4" a="1"/>
  <c r="D62" i="4" s="1"/>
  <c r="H63" i="4" a="1"/>
  <c r="H63" i="4" s="1"/>
  <c r="E63" i="4" a="1"/>
  <c r="E63" i="4" s="1"/>
  <c r="G63" i="4" a="1"/>
  <c r="G63" i="4" s="1"/>
  <c r="C63" i="4" a="1"/>
  <c r="C63" i="4" s="1"/>
  <c r="I63" i="4" a="1"/>
  <c r="I63" i="4" s="1"/>
  <c r="D63" i="4" a="1"/>
  <c r="D63" i="4" s="1"/>
  <c r="K63" i="4" a="1"/>
  <c r="K63" i="4" s="1"/>
  <c r="O63" i="4" a="1"/>
  <c r="O63" i="4" s="1"/>
  <c r="S63" i="4" a="1"/>
  <c r="S63" i="4" s="1"/>
  <c r="L63" i="4" a="1"/>
  <c r="L63" i="4" s="1"/>
  <c r="Q63" i="4" s="1" a="1"/>
  <c r="Q63" i="4" s="1"/>
  <c r="M63" i="4" a="1"/>
  <c r="M63" i="4" s="1"/>
  <c r="J63" i="4" a="1"/>
  <c r="J63" i="4" s="1"/>
  <c r="R63" i="4" a="1"/>
  <c r="R63" i="4" s="1"/>
  <c r="F63" i="4" a="1"/>
  <c r="F63" i="4" s="1"/>
  <c r="N63" i="4" s="1" a="1"/>
  <c r="N63" i="4" s="1"/>
  <c r="G95" i="4" a="1"/>
  <c r="G95" i="4" s="1"/>
  <c r="L95" i="4" a="1"/>
  <c r="L95" i="4" s="1"/>
  <c r="Q95" i="4" s="1" a="1"/>
  <c r="Q95" i="4" s="1"/>
  <c r="K95" i="4" a="1"/>
  <c r="K95" i="4" s="1"/>
  <c r="C96" i="4" a="1"/>
  <c r="C96" i="4" s="1"/>
  <c r="H96" i="4" a="1"/>
  <c r="H96" i="4" s="1"/>
  <c r="I96" i="4" a="1"/>
  <c r="I96" i="4" s="1"/>
  <c r="J96" i="4" a="1"/>
  <c r="J96" i="4" s="1"/>
  <c r="M96" i="4" a="1"/>
  <c r="M96" i="4" s="1"/>
  <c r="E96" i="4" a="1"/>
  <c r="E96" i="4" s="1"/>
  <c r="L96" i="4" a="1"/>
  <c r="L96" i="4" s="1"/>
  <c r="N96" i="4" a="1"/>
  <c r="N96" i="4" s="1"/>
  <c r="S96" i="4" a="1"/>
  <c r="S96" i="4" s="1"/>
  <c r="G96" i="4" a="1"/>
  <c r="G96" i="4" s="1"/>
  <c r="O96" i="4" a="1"/>
  <c r="O96" i="4" s="1"/>
  <c r="Q96" i="4" s="1" a="1"/>
  <c r="Q96" i="4" s="1"/>
  <c r="K96" i="4" a="1"/>
  <c r="K96" i="4" s="1"/>
  <c r="R96" i="4" a="1"/>
  <c r="R96" i="4" s="1"/>
  <c r="F96" i="4" a="1"/>
  <c r="F96" i="4" s="1"/>
  <c r="D96" i="4" a="1"/>
  <c r="D96" i="4" s="1"/>
  <c r="C75" i="4" a="1"/>
  <c r="C75" i="4" s="1"/>
  <c r="D75" i="4" a="1"/>
  <c r="D75" i="4" s="1"/>
  <c r="E75" i="4" a="1"/>
  <c r="E75" i="4" s="1"/>
  <c r="F75" i="4" a="1"/>
  <c r="F75" i="4" s="1"/>
  <c r="N75" i="4" s="1" a="1"/>
  <c r="N75" i="4" s="1"/>
  <c r="H75" i="4" a="1"/>
  <c r="H75" i="4" s="1"/>
  <c r="K75" i="4" a="1"/>
  <c r="K75" i="4" s="1"/>
  <c r="G75" i="4" a="1"/>
  <c r="G75" i="4" s="1"/>
  <c r="I75" i="4" a="1"/>
  <c r="I75" i="4" s="1"/>
  <c r="M75" i="4" a="1"/>
  <c r="M75" i="4" s="1"/>
  <c r="O75" i="4" a="1"/>
  <c r="O75" i="4" s="1"/>
  <c r="Q75" i="4" s="1" a="1"/>
  <c r="Q75" i="4" s="1"/>
  <c r="J75" i="4" a="1"/>
  <c r="J75" i="4" s="1"/>
  <c r="L75" i="4" a="1"/>
  <c r="L75" i="4" s="1"/>
  <c r="S75" i="4" a="1"/>
  <c r="S75" i="4" s="1"/>
  <c r="R75" i="4" a="1"/>
  <c r="R75" i="4" s="1"/>
  <c r="C73" i="4" a="1"/>
  <c r="C73" i="4" s="1"/>
  <c r="G73" i="4" a="1"/>
  <c r="G73" i="4" s="1"/>
  <c r="F73" i="4" a="1"/>
  <c r="F73" i="4" s="1"/>
  <c r="M73" i="4" a="1"/>
  <c r="M73" i="4" s="1"/>
  <c r="N73" i="4" a="1"/>
  <c r="N73" i="4" s="1"/>
  <c r="I73" i="4" a="1"/>
  <c r="I73" i="4" s="1"/>
  <c r="L73" i="4" a="1"/>
  <c r="L73" i="4" s="1"/>
  <c r="K73" i="4" a="1"/>
  <c r="K73" i="4" s="1"/>
  <c r="R73" i="4" a="1"/>
  <c r="R73" i="4" s="1"/>
  <c r="S73" i="4" a="1"/>
  <c r="S73" i="4" s="1"/>
  <c r="E73" i="4" a="1"/>
  <c r="E73" i="4" s="1"/>
  <c r="H73" i="4" a="1"/>
  <c r="H73" i="4" s="1"/>
  <c r="O73" i="4" a="1"/>
  <c r="O73" i="4" s="1"/>
  <c r="J73" i="4" a="1"/>
  <c r="J73" i="4" s="1"/>
  <c r="C70" i="4" a="1"/>
  <c r="C70" i="4" s="1"/>
  <c r="E70" i="4" a="1"/>
  <c r="E70" i="4" s="1"/>
  <c r="G70" i="4" a="1"/>
  <c r="G70" i="4" s="1"/>
  <c r="D70" i="4" a="1"/>
  <c r="D70" i="4" s="1"/>
  <c r="I70" i="4" a="1"/>
  <c r="I70" i="4" s="1"/>
  <c r="K70" i="4" a="1"/>
  <c r="K70" i="4" s="1"/>
  <c r="J70" i="4" a="1"/>
  <c r="J70" i="4" s="1"/>
  <c r="M70" i="4" a="1"/>
  <c r="M70" i="4" s="1"/>
  <c r="O70" i="4" a="1"/>
  <c r="O70" i="4" s="1"/>
  <c r="Q70" i="4" s="1" a="1"/>
  <c r="Q70" i="4" s="1"/>
  <c r="F70" i="4" a="1"/>
  <c r="F70" i="4" s="1"/>
  <c r="N70" i="4" s="1" a="1"/>
  <c r="N70" i="4" s="1"/>
  <c r="L70" i="4" a="1"/>
  <c r="L70" i="4" s="1"/>
  <c r="R70" i="4" a="1"/>
  <c r="R70" i="4" s="1"/>
  <c r="H70" i="4" a="1"/>
  <c r="H70" i="4" s="1"/>
  <c r="S70" i="4" a="1"/>
  <c r="S70" i="4" s="1"/>
  <c r="D92" i="4" a="1"/>
  <c r="D92" i="4" s="1"/>
  <c r="C92" i="4" a="1"/>
  <c r="C92" i="4" s="1"/>
  <c r="E92" i="4" a="1"/>
  <c r="E92" i="4" s="1"/>
  <c r="H92" i="4" a="1"/>
  <c r="H92" i="4" s="1"/>
  <c r="G92" i="4" a="1"/>
  <c r="G92" i="4" s="1"/>
  <c r="K92" i="4" a="1"/>
  <c r="K92" i="4" s="1"/>
  <c r="M92" i="4" a="1"/>
  <c r="M92" i="4" s="1"/>
  <c r="R92" i="4" a="1"/>
  <c r="R92" i="4" s="1"/>
  <c r="I92" i="4" a="1"/>
  <c r="I92" i="4" s="1"/>
  <c r="J92" i="4" a="1"/>
  <c r="J92" i="4" s="1"/>
  <c r="S92" i="4" a="1"/>
  <c r="S92" i="4" s="1"/>
  <c r="L92" i="4" a="1"/>
  <c r="L92" i="4" s="1"/>
  <c r="O92" i="4" a="1"/>
  <c r="O92" i="4" s="1"/>
  <c r="Q92" i="4" s="1" a="1"/>
  <c r="Q92" i="4" s="1"/>
  <c r="F92" i="4" a="1"/>
  <c r="F92" i="4" s="1"/>
  <c r="N92" i="4" s="1" a="1"/>
  <c r="N92" i="4" s="1"/>
  <c r="E80" i="4" a="1"/>
  <c r="E80" i="4" s="1"/>
  <c r="I80" i="4" a="1"/>
  <c r="I80" i="4" s="1"/>
  <c r="D80" i="4" a="1"/>
  <c r="D80" i="4" s="1"/>
  <c r="L80" i="4" a="1"/>
  <c r="L80" i="4" s="1"/>
  <c r="Q80" i="4" s="1" a="1"/>
  <c r="Q80" i="4" s="1"/>
  <c r="M80" i="4" a="1"/>
  <c r="M80" i="4" s="1"/>
  <c r="H80" i="4" a="1"/>
  <c r="H80" i="4" s="1"/>
  <c r="F80" i="4" a="1"/>
  <c r="F80" i="4" s="1"/>
  <c r="N80" i="4" s="1" a="1"/>
  <c r="N80" i="4" s="1"/>
  <c r="R80" i="4" a="1"/>
  <c r="R80" i="4" s="1"/>
  <c r="K80" i="4" a="1"/>
  <c r="K80" i="4" s="1"/>
  <c r="C80" i="4" a="1"/>
  <c r="C80" i="4" s="1"/>
  <c r="S80" i="4" a="1"/>
  <c r="S80" i="4" s="1"/>
  <c r="G80" i="4" a="1"/>
  <c r="G80" i="4" s="1"/>
  <c r="J80" i="4" a="1"/>
  <c r="J80" i="4" s="1"/>
  <c r="O80" i="4" a="1"/>
  <c r="O80" i="4" s="1"/>
  <c r="H50" i="4" a="1"/>
  <c r="H50" i="4" s="1"/>
  <c r="C50" i="4" a="1"/>
  <c r="C50" i="4" s="1"/>
  <c r="G50" i="4" a="1"/>
  <c r="G50" i="4" s="1"/>
  <c r="F50" i="4" a="1"/>
  <c r="F50" i="4" s="1"/>
  <c r="N50" i="4" s="1" a="1"/>
  <c r="N50" i="4" s="1"/>
  <c r="D50" i="4" a="1"/>
  <c r="D50" i="4" s="1"/>
  <c r="M50" i="4" a="1"/>
  <c r="M50" i="4" s="1"/>
  <c r="R50" i="4" a="1"/>
  <c r="R50" i="4" s="1"/>
  <c r="I50" i="4" a="1"/>
  <c r="I50" i="4" s="1"/>
  <c r="J50" i="4" a="1"/>
  <c r="J50" i="4" s="1"/>
  <c r="E50" i="4" a="1"/>
  <c r="E50" i="4" s="1"/>
  <c r="O50" i="4" a="1"/>
  <c r="O50" i="4" s="1"/>
  <c r="K50" i="4" a="1"/>
  <c r="K50" i="4" s="1"/>
  <c r="S50" i="4" a="1"/>
  <c r="S50" i="4" s="1"/>
  <c r="L50" i="4" a="1"/>
  <c r="L50" i="4" s="1"/>
  <c r="O89" i="4" a="1"/>
  <c r="O89" i="4" s="1"/>
  <c r="L89" i="4" a="1"/>
  <c r="L89" i="4" s="1"/>
  <c r="S89" i="4" a="1"/>
  <c r="S89" i="4" s="1"/>
  <c r="E94" i="4" a="1"/>
  <c r="E94" i="4" s="1"/>
  <c r="F62" i="4" a="1"/>
  <c r="F62" i="4" s="1"/>
  <c r="N62" i="4" s="1" a="1"/>
  <c r="N62" i="4" s="1"/>
  <c r="M89" i="4" a="1"/>
  <c r="M89" i="4" s="1"/>
  <c r="D89" i="4" a="1"/>
  <c r="D89" i="4" s="1"/>
  <c r="H89" i="4" a="1"/>
  <c r="H89" i="4" s="1"/>
  <c r="K89" i="4" a="1"/>
  <c r="K89" i="4" s="1"/>
  <c r="K93" i="4" a="1"/>
  <c r="K93" i="4" s="1"/>
  <c r="M93" i="4" a="1"/>
  <c r="M93" i="4" s="1"/>
  <c r="O93" i="4" a="1"/>
  <c r="O93" i="4" s="1"/>
  <c r="Q93" i="4" s="1" a="1"/>
  <c r="Q93" i="4" s="1"/>
  <c r="S93" i="4" a="1"/>
  <c r="S93" i="4" s="1"/>
  <c r="M77" i="4" a="1"/>
  <c r="M77" i="4" s="1"/>
  <c r="S77" i="4" a="1"/>
  <c r="S77" i="4" s="1"/>
  <c r="O77" i="4" a="1"/>
  <c r="O77" i="4" s="1"/>
  <c r="Q77" i="4" s="1" a="1"/>
  <c r="Q77" i="4" s="1"/>
  <c r="C74" i="4" a="1"/>
  <c r="C74" i="4" s="1"/>
  <c r="D74" i="4" a="1"/>
  <c r="D74" i="4" s="1"/>
  <c r="E74" i="4" a="1"/>
  <c r="E74" i="4" s="1"/>
  <c r="I74" i="4" a="1"/>
  <c r="I74" i="4" s="1"/>
  <c r="F74" i="4" a="1"/>
  <c r="F74" i="4" s="1"/>
  <c r="N74" i="4" s="1" a="1"/>
  <c r="N74" i="4" s="1"/>
  <c r="G74" i="4" a="1"/>
  <c r="G74" i="4" s="1"/>
  <c r="M74" i="4" a="1"/>
  <c r="M74" i="4" s="1"/>
  <c r="L74" i="4" a="1"/>
  <c r="L74" i="4" s="1"/>
  <c r="Q74" i="4" s="1" a="1"/>
  <c r="Q74" i="4" s="1"/>
  <c r="H74" i="4" a="1"/>
  <c r="H74" i="4" s="1"/>
  <c r="O74" i="4" a="1"/>
  <c r="O74" i="4" s="1"/>
  <c r="K74" i="4" a="1"/>
  <c r="K74" i="4" s="1"/>
  <c r="S74" i="4" a="1"/>
  <c r="S74" i="4" s="1"/>
  <c r="J74" i="4" a="1"/>
  <c r="J74" i="4" s="1"/>
  <c r="R74" i="4" a="1"/>
  <c r="R74" i="4" s="1"/>
  <c r="C33" i="4" a="1"/>
  <c r="C33" i="4" s="1"/>
  <c r="D33" i="4" a="1"/>
  <c r="D33" i="4" s="1"/>
  <c r="E33" i="4" a="1"/>
  <c r="E33" i="4" s="1"/>
  <c r="I33" i="4" a="1"/>
  <c r="I33" i="4" s="1"/>
  <c r="F33" i="4" a="1"/>
  <c r="F33" i="4" s="1"/>
  <c r="N33" i="4" s="1" a="1"/>
  <c r="N33" i="4" s="1"/>
  <c r="H33" i="4" a="1"/>
  <c r="H33" i="4" s="1"/>
  <c r="J33" i="4" a="1"/>
  <c r="J33" i="4" s="1"/>
  <c r="K33" i="4" a="1"/>
  <c r="K33" i="4" s="1"/>
  <c r="G33" i="4" a="1"/>
  <c r="G33" i="4" s="1"/>
  <c r="O33" i="4" a="1"/>
  <c r="O33" i="4" s="1"/>
  <c r="S33" i="4" a="1"/>
  <c r="S33" i="4" s="1"/>
  <c r="L33" i="4" a="1"/>
  <c r="L33" i="4" s="1"/>
  <c r="R33" i="4" a="1"/>
  <c r="R33" i="4" s="1"/>
  <c r="M33" i="4" a="1"/>
  <c r="M33" i="4" s="1"/>
  <c r="E58" i="4" a="1"/>
  <c r="E58" i="4" s="1"/>
  <c r="C58" i="4" a="1"/>
  <c r="C58" i="4" s="1"/>
  <c r="G58" i="4" a="1"/>
  <c r="G58" i="4" s="1"/>
  <c r="D58" i="4" a="1"/>
  <c r="D58" i="4" s="1"/>
  <c r="F58" i="4" a="1"/>
  <c r="F58" i="4" s="1"/>
  <c r="H58" i="4" a="1"/>
  <c r="H58" i="4" s="1"/>
  <c r="I58" i="4" a="1"/>
  <c r="I58" i="4" s="1"/>
  <c r="N58" i="4" a="1"/>
  <c r="N58" i="4" s="1"/>
  <c r="O58" i="4" a="1"/>
  <c r="O58" i="4" s="1"/>
  <c r="Q58" i="4" s="1" a="1"/>
  <c r="Q58" i="4" s="1"/>
  <c r="R58" i="4" a="1"/>
  <c r="R58" i="4" s="1"/>
  <c r="K58" i="4" a="1"/>
  <c r="K58" i="4" s="1"/>
  <c r="M58" i="4" a="1"/>
  <c r="M58" i="4" s="1"/>
  <c r="J58" i="4" a="1"/>
  <c r="J58" i="4" s="1"/>
  <c r="L58" i="4" a="1"/>
  <c r="L58" i="4" s="1"/>
  <c r="S58" i="4" a="1"/>
  <c r="S58" i="4" s="1"/>
  <c r="D56" i="4" a="1"/>
  <c r="D56" i="4" s="1"/>
  <c r="E56" i="4" a="1"/>
  <c r="E56" i="4" s="1"/>
  <c r="F56" i="4" a="1"/>
  <c r="F56" i="4" s="1"/>
  <c r="H56" i="4" a="1"/>
  <c r="H56" i="4" s="1"/>
  <c r="C56" i="4" a="1"/>
  <c r="C56" i="4" s="1"/>
  <c r="M56" i="4" a="1"/>
  <c r="M56" i="4" s="1"/>
  <c r="J56" i="4" a="1"/>
  <c r="J56" i="4" s="1"/>
  <c r="L56" i="4" a="1"/>
  <c r="L56" i="4" s="1"/>
  <c r="S56" i="4" a="1"/>
  <c r="S56" i="4" s="1"/>
  <c r="I56" i="4" a="1"/>
  <c r="I56" i="4" s="1"/>
  <c r="N56" i="4" a="1"/>
  <c r="N56" i="4" s="1"/>
  <c r="G56" i="4" a="1"/>
  <c r="G56" i="4" s="1"/>
  <c r="R56" i="4" a="1"/>
  <c r="R56" i="4" s="1"/>
  <c r="K56" i="4" a="1"/>
  <c r="K56" i="4" s="1"/>
  <c r="O56" i="4" a="1"/>
  <c r="O56" i="4" s="1"/>
  <c r="H85" i="4" a="1"/>
  <c r="H85" i="4" s="1"/>
  <c r="F85" i="4" a="1"/>
  <c r="F85" i="4" s="1"/>
  <c r="N85" i="4" s="1" a="1"/>
  <c r="N85" i="4" s="1"/>
  <c r="G85" i="4" a="1"/>
  <c r="G85" i="4" s="1"/>
  <c r="D85" i="4" a="1"/>
  <c r="D85" i="4" s="1"/>
  <c r="I85" i="4" a="1"/>
  <c r="I85" i="4" s="1"/>
  <c r="K85" i="4" a="1"/>
  <c r="K85" i="4" s="1"/>
  <c r="C85" i="4" a="1"/>
  <c r="C85" i="4" s="1"/>
  <c r="L85" i="4" a="1"/>
  <c r="L85" i="4" s="1"/>
  <c r="E85" i="4" a="1"/>
  <c r="E85" i="4" s="1"/>
  <c r="M85" i="4" a="1"/>
  <c r="M85" i="4" s="1"/>
  <c r="R85" i="4" a="1"/>
  <c r="R85" i="4" s="1"/>
  <c r="S85" i="4" a="1"/>
  <c r="S85" i="4" s="1"/>
  <c r="O85" i="4" a="1"/>
  <c r="O85" i="4" s="1"/>
  <c r="J85" i="4" a="1"/>
  <c r="J85" i="4" s="1"/>
  <c r="D71" i="4" a="1"/>
  <c r="D71" i="4" s="1"/>
  <c r="F71" i="4" a="1"/>
  <c r="F71" i="4" s="1"/>
  <c r="N71" i="4" s="1" a="1"/>
  <c r="N71" i="4" s="1"/>
  <c r="G71" i="4" a="1"/>
  <c r="G71" i="4" s="1"/>
  <c r="H71" i="4" a="1"/>
  <c r="H71" i="4" s="1"/>
  <c r="C71" i="4" a="1"/>
  <c r="C71" i="4" s="1"/>
  <c r="I71" i="4" a="1"/>
  <c r="I71" i="4" s="1"/>
  <c r="E71" i="4" a="1"/>
  <c r="E71" i="4" s="1"/>
  <c r="K71" i="4" a="1"/>
  <c r="K71" i="4" s="1"/>
  <c r="J71" i="4" a="1"/>
  <c r="J71" i="4" s="1"/>
  <c r="M71" i="4" a="1"/>
  <c r="M71" i="4" s="1"/>
  <c r="R71" i="4" a="1"/>
  <c r="R71" i="4" s="1"/>
  <c r="L71" i="4" a="1"/>
  <c r="L71" i="4" s="1"/>
  <c r="S71" i="4" a="1"/>
  <c r="S71" i="4" s="1"/>
  <c r="O71" i="4" a="1"/>
  <c r="O71" i="4" s="1"/>
  <c r="C42" i="4" a="1"/>
  <c r="C42" i="4" s="1"/>
  <c r="E42" i="4" a="1"/>
  <c r="E42" i="4" s="1"/>
  <c r="D42" i="4" a="1"/>
  <c r="D42" i="4" s="1"/>
  <c r="F42" i="4" a="1"/>
  <c r="F42" i="4" s="1"/>
  <c r="N42" i="4" s="1" a="1"/>
  <c r="N42" i="4" s="1"/>
  <c r="I42" i="4" a="1"/>
  <c r="I42" i="4" s="1"/>
  <c r="J42" i="4" a="1"/>
  <c r="J42" i="4" s="1"/>
  <c r="G42" i="4" a="1"/>
  <c r="G42" i="4" s="1"/>
  <c r="K42" i="4" a="1"/>
  <c r="K42" i="4" s="1"/>
  <c r="L42" i="4" a="1"/>
  <c r="L42" i="4" s="1"/>
  <c r="O42" i="4" a="1"/>
  <c r="O42" i="4" s="1"/>
  <c r="R42" i="4" a="1"/>
  <c r="R42" i="4" s="1"/>
  <c r="M42" i="4" a="1"/>
  <c r="M42" i="4" s="1"/>
  <c r="H42" i="4" a="1"/>
  <c r="H42" i="4" s="1"/>
  <c r="S42" i="4" a="1"/>
  <c r="S42" i="4" s="1"/>
  <c r="C94" i="4" a="1"/>
  <c r="C94" i="4" s="1"/>
  <c r="E62" i="4" a="1"/>
  <c r="E62" i="4" s="1"/>
  <c r="C89" i="4" a="1"/>
  <c r="C89" i="4" s="1"/>
  <c r="J89" i="4" a="1"/>
  <c r="J89" i="4" s="1"/>
  <c r="D100" i="4" a="1"/>
  <c r="D100" i="4" s="1"/>
  <c r="G100" i="4" a="1"/>
  <c r="G100" i="4" s="1"/>
  <c r="C100" i="4" a="1"/>
  <c r="C100" i="4" s="1"/>
  <c r="H100" i="4" a="1"/>
  <c r="H100" i="4" s="1"/>
  <c r="L100" i="4" a="1"/>
  <c r="L100" i="4" s="1"/>
  <c r="E100" i="4" a="1"/>
  <c r="E100" i="4" s="1"/>
  <c r="S100" i="4" a="1"/>
  <c r="S100" i="4" s="1"/>
  <c r="I100" i="4" a="1"/>
  <c r="I100" i="4" s="1"/>
  <c r="F100" i="4" a="1"/>
  <c r="F100" i="4" s="1"/>
  <c r="N100" i="4" s="1" a="1"/>
  <c r="N100" i="4" s="1"/>
  <c r="M100" i="4" a="1"/>
  <c r="M100" i="4" s="1"/>
  <c r="J100" i="4" a="1"/>
  <c r="J100" i="4" s="1"/>
  <c r="K100" i="4" a="1"/>
  <c r="K100" i="4" s="1"/>
  <c r="R100" i="4" a="1"/>
  <c r="R100" i="4" s="1"/>
  <c r="O100" i="4" a="1"/>
  <c r="O100" i="4" s="1"/>
  <c r="O84" i="4" a="1"/>
  <c r="O84" i="4" s="1"/>
  <c r="Q84" i="4" s="1" a="1"/>
  <c r="Q84" i="4" s="1"/>
  <c r="K84" i="4" a="1"/>
  <c r="K84" i="4" s="1"/>
  <c r="D60" i="4" a="1"/>
  <c r="D60" i="4" s="1"/>
  <c r="J60" i="4" a="1"/>
  <c r="J60" i="4" s="1"/>
  <c r="F60" i="4" a="1"/>
  <c r="F60" i="4" s="1"/>
  <c r="N60" i="4" s="1" a="1"/>
  <c r="N60" i="4" s="1"/>
  <c r="G60" i="4" a="1"/>
  <c r="G60" i="4" s="1"/>
  <c r="I60" i="4" a="1"/>
  <c r="I60" i="4" s="1"/>
  <c r="C60" i="4" a="1"/>
  <c r="C60" i="4" s="1"/>
  <c r="K60" i="4" a="1"/>
  <c r="K60" i="4" s="1"/>
  <c r="L60" i="4" a="1"/>
  <c r="L60" i="4" s="1"/>
  <c r="E60" i="4" a="1"/>
  <c r="E60" i="4" s="1"/>
  <c r="H60" i="4" a="1"/>
  <c r="H60" i="4" s="1"/>
  <c r="R60" i="4" a="1"/>
  <c r="R60" i="4" s="1"/>
  <c r="M60" i="4" a="1"/>
  <c r="M60" i="4" s="1"/>
  <c r="S60" i="4" a="1"/>
  <c r="S60" i="4" s="1"/>
  <c r="O60" i="4" a="1"/>
  <c r="O60" i="4" s="1"/>
  <c r="J67" i="4" a="1"/>
  <c r="J67" i="4" s="1"/>
  <c r="M67" i="4" a="1"/>
  <c r="M67" i="4" s="1"/>
  <c r="C45" i="4" a="1"/>
  <c r="C45" i="4" s="1"/>
  <c r="G45" i="4" a="1"/>
  <c r="G45" i="4" s="1"/>
  <c r="D45" i="4" a="1"/>
  <c r="D45" i="4" s="1"/>
  <c r="I45" i="4" a="1"/>
  <c r="I45" i="4" s="1"/>
  <c r="O45" i="4" a="1"/>
  <c r="O45" i="4" s="1"/>
  <c r="H45" i="4" a="1"/>
  <c r="H45" i="4" s="1"/>
  <c r="J45" i="4" a="1"/>
  <c r="J45" i="4" s="1"/>
  <c r="L45" i="4" a="1"/>
  <c r="L45" i="4" s="1"/>
  <c r="R45" i="4" a="1"/>
  <c r="R45" i="4" s="1"/>
  <c r="M45" i="4" a="1"/>
  <c r="M45" i="4" s="1"/>
  <c r="S45" i="4" a="1"/>
  <c r="S45" i="4" s="1"/>
  <c r="K45" i="4" a="1"/>
  <c r="K45" i="4" s="1"/>
  <c r="D40" i="4" a="1"/>
  <c r="D40" i="4" s="1"/>
  <c r="F40" i="4" a="1"/>
  <c r="F40" i="4" s="1"/>
  <c r="E40" i="4" a="1"/>
  <c r="E40" i="4" s="1"/>
  <c r="H40" i="4" a="1"/>
  <c r="H40" i="4" s="1"/>
  <c r="C40" i="4" a="1"/>
  <c r="C40" i="4" s="1"/>
  <c r="K40" i="4" a="1"/>
  <c r="K40" i="4" s="1"/>
  <c r="L40" i="4" a="1"/>
  <c r="L40" i="4" s="1"/>
  <c r="N40" i="4" a="1"/>
  <c r="N40" i="4" s="1"/>
  <c r="G40" i="4" a="1"/>
  <c r="G40" i="4" s="1"/>
  <c r="M40" i="4" a="1"/>
  <c r="M40" i="4" s="1"/>
  <c r="I40" i="4" a="1"/>
  <c r="I40" i="4" s="1"/>
  <c r="O40" i="4" a="1"/>
  <c r="O40" i="4" s="1"/>
  <c r="R40" i="4" a="1"/>
  <c r="R40" i="4" s="1"/>
  <c r="J40" i="4" a="1"/>
  <c r="J40" i="4" s="1"/>
  <c r="S40" i="4" a="1"/>
  <c r="S40" i="4" s="1"/>
  <c r="D72" i="4" a="1"/>
  <c r="D72" i="4" s="1"/>
  <c r="H72" i="4" a="1"/>
  <c r="H72" i="4" s="1"/>
  <c r="C72" i="4" a="1"/>
  <c r="C72" i="4" s="1"/>
  <c r="I72" i="4" a="1"/>
  <c r="I72" i="4" s="1"/>
  <c r="L72" i="4" a="1"/>
  <c r="L72" i="4" s="1"/>
  <c r="F72" i="4" a="1"/>
  <c r="F72" i="4" s="1"/>
  <c r="N72" i="4" a="1"/>
  <c r="N72" i="4" s="1"/>
  <c r="E72" i="4" a="1"/>
  <c r="E72" i="4" s="1"/>
  <c r="G72" i="4" a="1"/>
  <c r="G72" i="4" s="1"/>
  <c r="S72" i="4" a="1"/>
  <c r="S72" i="4" s="1"/>
  <c r="K72" i="4" a="1"/>
  <c r="K72" i="4" s="1"/>
  <c r="J72" i="4" a="1"/>
  <c r="J72" i="4" s="1"/>
  <c r="R72" i="4" a="1"/>
  <c r="R72" i="4" s="1"/>
  <c r="O72" i="4" a="1"/>
  <c r="O72" i="4" s="1"/>
  <c r="M72" i="4" a="1"/>
  <c r="M72" i="4" s="1"/>
  <c r="I53" i="4" a="1"/>
  <c r="I53" i="4" s="1"/>
  <c r="G53" i="4" a="1"/>
  <c r="G53" i="4" s="1"/>
  <c r="L53" i="4" a="1"/>
  <c r="L53" i="4" s="1"/>
  <c r="J53" i="4" a="1"/>
  <c r="J53" i="4" s="1"/>
  <c r="E53" i="4" a="1"/>
  <c r="E53" i="4" s="1"/>
  <c r="R53" i="4" a="1"/>
  <c r="R53" i="4" s="1"/>
  <c r="H53" i="4" a="1"/>
  <c r="H53" i="4" s="1"/>
  <c r="K53" i="4" a="1"/>
  <c r="K53" i="4" s="1"/>
  <c r="S53" i="4" a="1"/>
  <c r="S53" i="4" s="1"/>
  <c r="O53" i="4" a="1"/>
  <c r="O53" i="4" s="1"/>
  <c r="M53" i="4" a="1"/>
  <c r="M53" i="4" s="1"/>
  <c r="E34" i="4" a="1"/>
  <c r="E34" i="4" s="1"/>
  <c r="C34" i="4" a="1"/>
  <c r="C34" i="4" s="1"/>
  <c r="G34" i="4" a="1"/>
  <c r="G34" i="4" s="1"/>
  <c r="D34" i="4" a="1"/>
  <c r="D34" i="4" s="1"/>
  <c r="J34" i="4" a="1"/>
  <c r="J34" i="4" s="1"/>
  <c r="I34" i="4" a="1"/>
  <c r="I34" i="4" s="1"/>
  <c r="L34" i="4" a="1"/>
  <c r="L34" i="4" s="1"/>
  <c r="K34" i="4" a="1"/>
  <c r="K34" i="4" s="1"/>
  <c r="H34" i="4" a="1"/>
  <c r="H34" i="4" s="1"/>
  <c r="O34" i="4" a="1"/>
  <c r="O34" i="4" s="1"/>
  <c r="F34" i="4" a="1"/>
  <c r="F34" i="4" s="1"/>
  <c r="N34" i="4" s="1" a="1"/>
  <c r="N34" i="4" s="1"/>
  <c r="R34" i="4" a="1"/>
  <c r="R34" i="4" s="1"/>
  <c r="S34" i="4" a="1"/>
  <c r="S34" i="4" s="1"/>
  <c r="M34" i="4" a="1"/>
  <c r="M34" i="4" s="1"/>
  <c r="S18" i="4" a="1"/>
  <c r="S18" i="4" s="1"/>
  <c r="H16" i="4" a="1"/>
  <c r="H16" i="4" s="1"/>
  <c r="H18" i="4" a="1"/>
  <c r="H18" i="4" s="1"/>
  <c r="J16" i="4" a="1"/>
  <c r="J16" i="4" s="1"/>
  <c r="H26" i="4" a="1"/>
  <c r="H26" i="4" s="1"/>
  <c r="M26" i="4" a="1"/>
  <c r="M26" i="4" s="1"/>
  <c r="C21" i="4" a="1"/>
  <c r="C21" i="4" s="1"/>
  <c r="J26" i="4" a="1"/>
  <c r="J26" i="4" s="1"/>
  <c r="C16" i="4" a="1"/>
  <c r="C16" i="4" s="1"/>
  <c r="I21" i="4" a="1"/>
  <c r="I21" i="4" s="1"/>
  <c r="E16" i="4" a="1"/>
  <c r="E16" i="4" s="1"/>
  <c r="I18" i="4" a="1"/>
  <c r="I18" i="4" s="1"/>
  <c r="O18" i="4" a="1"/>
  <c r="O18" i="4" s="1"/>
  <c r="F16" i="4" a="1"/>
  <c r="F16" i="4" s="1"/>
  <c r="N16" i="4" s="1" a="1"/>
  <c r="N16" i="4" s="1"/>
  <c r="K18" i="4" a="1"/>
  <c r="K18" i="4" s="1"/>
  <c r="I16" i="4" a="1"/>
  <c r="I16" i="4" s="1"/>
  <c r="S26" i="4" a="1"/>
  <c r="S26" i="4" s="1"/>
  <c r="S16" i="4" a="1"/>
  <c r="S16" i="4" s="1"/>
  <c r="D29" i="4" a="1"/>
  <c r="D29" i="4" s="1"/>
  <c r="F26" i="4" a="1"/>
  <c r="F26" i="4" s="1"/>
  <c r="N26" i="4" s="1" a="1"/>
  <c r="N26" i="4" s="1"/>
  <c r="K26" i="4" a="1"/>
  <c r="K26" i="4" s="1"/>
  <c r="H27" i="4" a="1"/>
  <c r="H27" i="4" s="1"/>
  <c r="C2" i="4" a="1"/>
  <c r="C2" i="4" s="1"/>
  <c r="E29" i="4" a="1"/>
  <c r="E29" i="4" s="1"/>
  <c r="J9" i="4" a="1"/>
  <c r="J9" i="4" s="1"/>
  <c r="S20" i="4" a="1"/>
  <c r="S20" i="4" s="1"/>
  <c r="I29" i="4" a="1"/>
  <c r="I29" i="4" s="1"/>
  <c r="M3" i="4" a="1"/>
  <c r="M3" i="4" s="1"/>
  <c r="S25" i="4" a="1"/>
  <c r="S25" i="4" s="1"/>
  <c r="G28" i="4" a="1"/>
  <c r="G28" i="4" s="1"/>
  <c r="E25" i="4" a="1"/>
  <c r="E25" i="4" s="1"/>
  <c r="G25" i="4" a="1"/>
  <c r="G25" i="4" s="1"/>
  <c r="K25" i="4" a="1"/>
  <c r="K25" i="4" s="1"/>
  <c r="D28" i="4" a="1"/>
  <c r="D28" i="4" s="1"/>
  <c r="G3" i="4" a="1"/>
  <c r="G3" i="4" s="1"/>
  <c r="O3" i="4" a="1"/>
  <c r="O3" i="4" s="1"/>
  <c r="F25" i="4" a="1"/>
  <c r="F25" i="4" s="1"/>
  <c r="N25" i="4" s="1" a="1"/>
  <c r="N25" i="4" s="1"/>
  <c r="D26" i="4" a="1"/>
  <c r="D26" i="4" s="1"/>
  <c r="E30" i="4" a="1"/>
  <c r="E30" i="4" s="1"/>
  <c r="H9" i="4" a="1"/>
  <c r="H9" i="4" s="1"/>
  <c r="I27" i="6" s="1" a="1"/>
  <c r="I27" i="6" s="1"/>
  <c r="F20" i="4" a="1"/>
  <c r="F20" i="4" s="1"/>
  <c r="N20" i="4" s="1" a="1"/>
  <c r="N20" i="4" s="1"/>
  <c r="J29" i="4" a="1"/>
  <c r="J29" i="4" s="1"/>
  <c r="F29" i="4" a="1"/>
  <c r="F29" i="4" s="1"/>
  <c r="N29" i="4" s="1" a="1"/>
  <c r="N29" i="4" s="1"/>
  <c r="K29" i="4" a="1"/>
  <c r="K29" i="4" s="1"/>
  <c r="H29" i="4" a="1"/>
  <c r="H29" i="4" s="1"/>
  <c r="M29" i="4" a="1"/>
  <c r="M29" i="4" s="1"/>
  <c r="C29" i="4" a="1"/>
  <c r="C29" i="4" s="1"/>
  <c r="I9" i="4" a="1"/>
  <c r="I9" i="4" s="1"/>
  <c r="I20" i="4" a="1"/>
  <c r="I20" i="4" s="1"/>
  <c r="O16" i="4" a="1"/>
  <c r="O16" i="4" s="1"/>
  <c r="Q16" i="4" s="1" a="1"/>
  <c r="Q16" i="4" s="1"/>
  <c r="S9" i="4" a="1"/>
  <c r="S9" i="4" s="1"/>
  <c r="L20" i="4" a="1"/>
  <c r="L20" i="4" s="1"/>
  <c r="M20" i="4" a="1"/>
  <c r="M20" i="4" s="1"/>
  <c r="L29" i="4" a="1"/>
  <c r="L29" i="4" s="1"/>
  <c r="G29" i="4" a="1"/>
  <c r="G29" i="4" s="1"/>
  <c r="E20" i="4" a="1"/>
  <c r="E20" i="4" s="1"/>
  <c r="J20" i="4" a="1"/>
  <c r="J20" i="4" s="1"/>
  <c r="O20" i="4" a="1"/>
  <c r="O20" i="4" s="1"/>
  <c r="F9" i="4" a="1"/>
  <c r="F9" i="4" s="1"/>
  <c r="N9" i="4" s="1" a="1"/>
  <c r="N9" i="4" s="1"/>
  <c r="G20" i="4" a="1"/>
  <c r="G20" i="4" s="1"/>
  <c r="C20" i="4" a="1"/>
  <c r="C20" i="4" s="1"/>
  <c r="H20" i="4" a="1"/>
  <c r="H20" i="4" s="1"/>
  <c r="G9" i="4" a="1"/>
  <c r="G9" i="4" s="1"/>
  <c r="H27" i="6" s="1" a="1"/>
  <c r="H27" i="6" s="1"/>
  <c r="C9" i="4" a="1"/>
  <c r="C9" i="4" s="1"/>
  <c r="D20" i="4" a="1"/>
  <c r="D20" i="4" s="1"/>
  <c r="M9" i="4" a="1"/>
  <c r="M9" i="4" s="1"/>
  <c r="K9" i="4" a="1"/>
  <c r="K9" i="4" s="1"/>
  <c r="O9" i="4" a="1"/>
  <c r="O9" i="4" s="1"/>
  <c r="L9" i="4" a="1"/>
  <c r="L9" i="4" s="1"/>
  <c r="O29" i="4" a="1"/>
  <c r="O29" i="4" s="1"/>
  <c r="S29" i="4" a="1"/>
  <c r="S29" i="4" s="1"/>
  <c r="K20" i="4" a="1"/>
  <c r="K20" i="4" s="1"/>
  <c r="E49" i="6" a="1"/>
  <c r="E49" i="6" s="1"/>
  <c r="H47" i="6" a="1"/>
  <c r="H47" i="6" s="1"/>
  <c r="D31" i="4" a="1"/>
  <c r="D31" i="4" s="1"/>
  <c r="H3" i="4" a="1"/>
  <c r="H3" i="4" s="1"/>
  <c r="I4" i="6" s="1" a="1"/>
  <c r="I4" i="6" s="1"/>
  <c r="S15" i="4" a="1"/>
  <c r="S15" i="4" s="1"/>
  <c r="C15" i="4" a="1"/>
  <c r="C15" i="4" s="1"/>
  <c r="H28" i="4" a="1"/>
  <c r="H28" i="4" s="1"/>
  <c r="O28" i="4" a="1"/>
  <c r="O28" i="4" s="1"/>
  <c r="H45" i="6" a="1"/>
  <c r="H45" i="6" s="1"/>
  <c r="E45" i="6" a="1"/>
  <c r="E45" i="6" s="1"/>
  <c r="I48" i="6" a="1"/>
  <c r="I48" i="6" s="1"/>
  <c r="F48" i="6" a="1"/>
  <c r="F48" i="6" s="1"/>
  <c r="F46" i="6" a="1"/>
  <c r="F46" i="6" s="1"/>
  <c r="I44" i="6" a="1"/>
  <c r="I44" i="6" s="1"/>
  <c r="F50" i="6" a="1"/>
  <c r="F50" i="6" s="1"/>
  <c r="H46" i="6" a="1"/>
  <c r="H46" i="6" s="1"/>
  <c r="H30" i="4" a="1"/>
  <c r="H30" i="4" s="1"/>
  <c r="G30" i="4" a="1"/>
  <c r="G30" i="4" s="1"/>
  <c r="F31" i="4" a="1"/>
  <c r="F31" i="4" s="1"/>
  <c r="N31" i="4" s="1" a="1"/>
  <c r="N31" i="4" s="1"/>
  <c r="E31" i="4" a="1"/>
  <c r="E31" i="4" s="1"/>
  <c r="O7" i="4" a="1"/>
  <c r="O7" i="4" s="1"/>
  <c r="F47" i="6" a="1"/>
  <c r="F47" i="6" s="1"/>
  <c r="G50" i="6" a="1"/>
  <c r="G50" i="6" s="1"/>
  <c r="M7" i="4" a="1"/>
  <c r="M7" i="4" s="1"/>
  <c r="O15" i="4" a="1"/>
  <c r="O15" i="4" s="1"/>
  <c r="J7" i="4" a="1"/>
  <c r="J7" i="4" s="1"/>
  <c r="L15" i="4" a="1"/>
  <c r="L15" i="4" s="1"/>
  <c r="S7" i="4" a="1"/>
  <c r="S7" i="4" s="1"/>
  <c r="C7" i="4" a="1"/>
  <c r="C7" i="4" s="1"/>
  <c r="K28" i="4" a="1"/>
  <c r="K28" i="4" s="1"/>
  <c r="S28" i="4" a="1"/>
  <c r="S28" i="4" s="1"/>
  <c r="D25" i="4" a="1"/>
  <c r="D25" i="4" s="1"/>
  <c r="G46" i="6" a="1"/>
  <c r="G46" i="6" s="1"/>
  <c r="J44" i="6" a="1"/>
  <c r="J44" i="6" s="1"/>
  <c r="I49" i="6" a="1"/>
  <c r="I49" i="6" s="1"/>
  <c r="E50" i="6" a="1"/>
  <c r="E50" i="6" s="1"/>
  <c r="E47" i="6" a="1"/>
  <c r="E47" i="6" s="1"/>
  <c r="R30" i="4" a="1"/>
  <c r="R30" i="4" s="1"/>
  <c r="S31" i="4" a="1"/>
  <c r="S31" i="4" s="1"/>
  <c r="O31" i="4" a="1"/>
  <c r="O31" i="4" s="1"/>
  <c r="F44" i="6" a="1"/>
  <c r="F44" i="6" s="1"/>
  <c r="D30" i="4" a="1"/>
  <c r="D30" i="4" s="1"/>
  <c r="C30" i="4" a="1"/>
  <c r="C30" i="4" s="1"/>
  <c r="R31" i="4" a="1"/>
  <c r="R31" i="4" s="1"/>
  <c r="J3" i="4" a="1"/>
  <c r="J3" i="4" s="1"/>
  <c r="F7" i="4" a="1"/>
  <c r="F7" i="4" s="1"/>
  <c r="N7" i="4" s="1" a="1"/>
  <c r="N7" i="4" s="1"/>
  <c r="G7" i="4" a="1"/>
  <c r="G7" i="4" s="1"/>
  <c r="H18" i="6" s="1" a="1"/>
  <c r="H18" i="6" s="1"/>
  <c r="F28" i="4" a="1"/>
  <c r="F28" i="4" s="1"/>
  <c r="N28" i="4" s="1" a="1"/>
  <c r="N28" i="4" s="1"/>
  <c r="I25" i="4" a="1"/>
  <c r="I25" i="4" s="1"/>
  <c r="M28" i="4" a="1"/>
  <c r="M28" i="4" s="1"/>
  <c r="J25" i="4" a="1"/>
  <c r="J25" i="4" s="1"/>
  <c r="E46" i="6" a="1"/>
  <c r="E46" i="6" s="1"/>
  <c r="F49" i="6" a="1"/>
  <c r="F49" i="6" s="1"/>
  <c r="I47" i="6" a="1"/>
  <c r="I47" i="6" s="1"/>
  <c r="G47" i="6" a="1"/>
  <c r="G47" i="6" s="1"/>
  <c r="J51" i="6" a="1"/>
  <c r="J51" i="6" s="1"/>
  <c r="F45" i="6" a="1"/>
  <c r="F45" i="6" s="1"/>
  <c r="S30" i="4" a="1"/>
  <c r="S30" i="4" s="1"/>
  <c r="O30" i="4" a="1"/>
  <c r="O30" i="4" s="1"/>
  <c r="M31" i="4" a="1"/>
  <c r="M31" i="4" s="1"/>
  <c r="L28" i="4" a="1"/>
  <c r="L28" i="4" s="1"/>
  <c r="F51" i="6" a="1"/>
  <c r="F51" i="6" s="1"/>
  <c r="K3" i="4" a="1"/>
  <c r="K3" i="4" s="1"/>
  <c r="M15" i="4" a="1"/>
  <c r="M15" i="4" s="1"/>
  <c r="I7" i="4" a="1"/>
  <c r="I7" i="4" s="1"/>
  <c r="J25" i="6" s="1" a="1"/>
  <c r="J25" i="6" s="1"/>
  <c r="H7" i="4" a="1"/>
  <c r="H7" i="4" s="1"/>
  <c r="I25" i="6" s="1" a="1"/>
  <c r="I25" i="6" s="1"/>
  <c r="K7" i="4" a="1"/>
  <c r="K7" i="4" s="1"/>
  <c r="F15" i="4" a="1"/>
  <c r="F15" i="4" s="1"/>
  <c r="N15" i="4" s="1" a="1"/>
  <c r="N15" i="4" s="1"/>
  <c r="I15" i="4" a="1"/>
  <c r="I15" i="4" s="1"/>
  <c r="G15" i="4" a="1"/>
  <c r="G15" i="4" s="1"/>
  <c r="H37" i="6" s="1" a="1"/>
  <c r="H37" i="6" s="1"/>
  <c r="S3" i="4" a="1"/>
  <c r="S3" i="4" s="1"/>
  <c r="H25" i="4" a="1"/>
  <c r="H25" i="4" s="1"/>
  <c r="O25" i="4" a="1"/>
  <c r="O25" i="4" s="1"/>
  <c r="J48" i="6" a="1"/>
  <c r="J48" i="6" s="1"/>
  <c r="J47" i="6" a="1"/>
  <c r="J47" i="6" s="1"/>
  <c r="H50" i="6" a="1"/>
  <c r="H50" i="6" s="1"/>
  <c r="J50" i="6" a="1"/>
  <c r="J50" i="6" s="1"/>
  <c r="E48" i="6" a="1"/>
  <c r="E48" i="6" s="1"/>
  <c r="N30" i="4" a="1"/>
  <c r="N30" i="4" s="1"/>
  <c r="M30" i="4" a="1"/>
  <c r="M30" i="4" s="1"/>
  <c r="L31" i="4" a="1"/>
  <c r="L31" i="4" s="1"/>
  <c r="K31" i="4" a="1"/>
  <c r="K31" i="4" s="1"/>
  <c r="G48" i="6" a="1"/>
  <c r="G48" i="6" s="1"/>
  <c r="H51" i="6" a="1"/>
  <c r="H51" i="6" s="1"/>
  <c r="E51" i="6" a="1"/>
  <c r="E51" i="6" s="1"/>
  <c r="G44" i="6" a="1"/>
  <c r="G44" i="6" s="1"/>
  <c r="C31" i="4" a="1"/>
  <c r="C31" i="4" s="1"/>
  <c r="L7" i="4" a="1"/>
  <c r="L7" i="4" s="1"/>
  <c r="Q7" i="4" s="1" a="1"/>
  <c r="Q7" i="4" s="1"/>
  <c r="H44" i="6" a="1"/>
  <c r="H44" i="6" s="1"/>
  <c r="I3" i="4" a="1"/>
  <c r="I3" i="4" s="1"/>
  <c r="J21" i="6" s="1" a="1"/>
  <c r="J21" i="6" s="1"/>
  <c r="H15" i="4" a="1"/>
  <c r="H15" i="4" s="1"/>
  <c r="I37" i="6" s="1" a="1"/>
  <c r="I37" i="6" s="1"/>
  <c r="J15" i="4" a="1"/>
  <c r="J15" i="4" s="1"/>
  <c r="K15" i="4" a="1"/>
  <c r="K15" i="4" s="1"/>
  <c r="C3" i="4" a="1"/>
  <c r="C3" i="4" s="1"/>
  <c r="E28" i="4" a="1"/>
  <c r="E28" i="4" s="1"/>
  <c r="M25" i="4" a="1"/>
  <c r="M25" i="4" s="1"/>
  <c r="C25" i="4" a="1"/>
  <c r="C25" i="4" s="1"/>
  <c r="L25" i="4" a="1"/>
  <c r="L25" i="4" s="1"/>
  <c r="G49" i="6" a="1"/>
  <c r="G49" i="6" s="1"/>
  <c r="I50" i="6" a="1"/>
  <c r="I50" i="6" s="1"/>
  <c r="E44" i="6" a="1"/>
  <c r="E44" i="6" s="1"/>
  <c r="I46" i="6" a="1"/>
  <c r="I46" i="6" s="1"/>
  <c r="I45" i="6" a="1"/>
  <c r="I45" i="6" s="1"/>
  <c r="J49" i="6" a="1"/>
  <c r="J49" i="6" s="1"/>
  <c r="I51" i="6" a="1"/>
  <c r="I51" i="6" s="1"/>
  <c r="L30" i="4" a="1"/>
  <c r="L30" i="4" s="1"/>
  <c r="K30" i="4" a="1"/>
  <c r="K30" i="4" s="1"/>
  <c r="J31" i="4" a="1"/>
  <c r="J31" i="4" s="1"/>
  <c r="I31" i="4" a="1"/>
  <c r="I31" i="4" s="1"/>
  <c r="J28" i="4" a="1"/>
  <c r="J28" i="4" s="1"/>
  <c r="C28" i="4" a="1"/>
  <c r="C28" i="4" s="1"/>
  <c r="I28" i="4" a="1"/>
  <c r="I28" i="4" s="1"/>
  <c r="J46" i="6" a="1"/>
  <c r="J46" i="6" s="1"/>
  <c r="J45" i="6" a="1"/>
  <c r="J45" i="6" s="1"/>
  <c r="G45" i="6" a="1"/>
  <c r="G45" i="6" s="1"/>
  <c r="H49" i="6" a="1"/>
  <c r="H49" i="6" s="1"/>
  <c r="H48" i="6" a="1"/>
  <c r="H48" i="6" s="1"/>
  <c r="G51" i="6" a="1"/>
  <c r="G51" i="6" s="1"/>
  <c r="J30" i="4" a="1"/>
  <c r="J30" i="4" s="1"/>
  <c r="H31" i="4" a="1"/>
  <c r="H31" i="4" s="1"/>
  <c r="Q23" i="4" a="1"/>
  <c r="Q23" i="4" s="1"/>
  <c r="Q17" i="4" a="1"/>
  <c r="Q17" i="4" s="1"/>
  <c r="Q24" i="4" a="1"/>
  <c r="Q24" i="4" s="1"/>
  <c r="Q19" i="4" a="1"/>
  <c r="Q19" i="4" s="1"/>
  <c r="Q18" i="4" a="1"/>
  <c r="Q18" i="4" s="1"/>
  <c r="Q21" i="4" a="1"/>
  <c r="Q21" i="4" s="1"/>
  <c r="Q27" i="4" a="1"/>
  <c r="Q27" i="4" s="1"/>
  <c r="Q22" i="4" a="1"/>
  <c r="Q22" i="4" s="1"/>
  <c r="Q26" i="4" a="1"/>
  <c r="Q26" i="4" s="1"/>
  <c r="Q29" i="4" a="1"/>
  <c r="Q29" i="4" s="1"/>
  <c r="Q8" i="4" a="1"/>
  <c r="Q8" i="4" s="1"/>
  <c r="Q11" i="4" a="1"/>
  <c r="Q11" i="4" s="1"/>
  <c r="Q6" i="4" a="1"/>
  <c r="Q6" i="4" s="1"/>
  <c r="Q5" i="4" a="1"/>
  <c r="Q5" i="4" s="1"/>
  <c r="Q4" i="4" a="1"/>
  <c r="Q4" i="4" s="1"/>
  <c r="Q12" i="4" a="1"/>
  <c r="Q12" i="4" s="1"/>
  <c r="Q13" i="4" a="1"/>
  <c r="Q13" i="4" s="1"/>
  <c r="Q14" i="4" a="1"/>
  <c r="Q14" i="4" s="1"/>
  <c r="Q3" i="4" a="1"/>
  <c r="Q3" i="4" s="1"/>
  <c r="Q10" i="4" a="1"/>
  <c r="Q10" i="4" s="1"/>
  <c r="I14" i="6" a="1"/>
  <c r="I14" i="6" s="1"/>
  <c r="I22" i="6" a="1"/>
  <c r="I22" i="6" s="1"/>
  <c r="I5" i="6" a="1"/>
  <c r="I5" i="6" s="1"/>
  <c r="H11" i="6" a="1"/>
  <c r="H11" i="6" s="1"/>
  <c r="H2" i="6" a="1"/>
  <c r="H2" i="6" s="1"/>
  <c r="H20" i="6" a="1"/>
  <c r="H20" i="6" s="1"/>
  <c r="H29" i="6" a="1"/>
  <c r="H29" i="6" s="1"/>
  <c r="H33" i="6" a="1"/>
  <c r="H33" i="6" s="1"/>
  <c r="H28" i="6" a="1"/>
  <c r="H28" i="6" s="1"/>
  <c r="H32" i="6" a="1"/>
  <c r="H32" i="6" s="1"/>
  <c r="J37" i="6" a="1"/>
  <c r="J37" i="6" s="1"/>
  <c r="J43" i="6" a="1"/>
  <c r="J43" i="6" s="1"/>
  <c r="J40" i="6" a="1"/>
  <c r="J40" i="6" s="1"/>
  <c r="J15" i="6" a="1"/>
  <c r="J15" i="6" s="1"/>
  <c r="J23" i="6" a="1"/>
  <c r="J23" i="6" s="1"/>
  <c r="J6" i="6" a="1"/>
  <c r="J6" i="6" s="1"/>
  <c r="J8" i="6" a="1"/>
  <c r="J8" i="6" s="1"/>
  <c r="J16" i="6" a="1"/>
  <c r="J16" i="6" s="1"/>
  <c r="J17" i="6" a="1"/>
  <c r="J17" i="6" s="1"/>
  <c r="J24" i="6" a="1"/>
  <c r="J24" i="6" s="1"/>
  <c r="J7" i="6" a="1"/>
  <c r="J7" i="6" s="1"/>
  <c r="I7" i="6" a="1"/>
  <c r="I7" i="6" s="1"/>
  <c r="I8" i="6" a="1"/>
  <c r="I8" i="6" s="1"/>
  <c r="I16" i="6" a="1"/>
  <c r="I16" i="6" s="1"/>
  <c r="I24" i="6" a="1"/>
  <c r="I24" i="6" s="1"/>
  <c r="I17" i="6" a="1"/>
  <c r="I17" i="6" s="1"/>
  <c r="H4" i="6" a="1"/>
  <c r="H4" i="6" s="1"/>
  <c r="H12" i="6" a="1"/>
  <c r="H12" i="6" s="1"/>
  <c r="H21" i="6" a="1"/>
  <c r="H21" i="6" s="1"/>
  <c r="H13" i="6" a="1"/>
  <c r="H13" i="6" s="1"/>
  <c r="H3" i="6" a="1"/>
  <c r="H3" i="6" s="1"/>
  <c r="J35" i="6" a="1"/>
  <c r="J35" i="6" s="1"/>
  <c r="J41" i="6" a="1"/>
  <c r="J41" i="6" s="1"/>
  <c r="J38" i="6" a="1"/>
  <c r="J38" i="6" s="1"/>
  <c r="J36" i="6" a="1"/>
  <c r="J36" i="6" s="1"/>
  <c r="J42" i="6" a="1"/>
  <c r="J42" i="6" s="1"/>
  <c r="J39" i="6" a="1"/>
  <c r="J39" i="6" s="1"/>
  <c r="H19" i="6" a="1"/>
  <c r="H19" i="6" s="1"/>
  <c r="H26" i="6" a="1"/>
  <c r="H26" i="6" s="1"/>
  <c r="H10" i="6" a="1"/>
  <c r="H10" i="6" s="1"/>
  <c r="I39" i="6" a="1"/>
  <c r="I39" i="6" s="1"/>
  <c r="I36" i="6" a="1"/>
  <c r="I36" i="6" s="1"/>
  <c r="I42" i="6" a="1"/>
  <c r="I42" i="6" s="1"/>
  <c r="J30" i="6" a="1"/>
  <c r="J30" i="6" s="1"/>
  <c r="J34" i="6" a="1"/>
  <c r="J34" i="6" s="1"/>
  <c r="H25" i="6" a="1"/>
  <c r="H25" i="6" s="1"/>
  <c r="I6" i="6" a="1"/>
  <c r="I6" i="6" s="1"/>
  <c r="I15" i="6" a="1"/>
  <c r="I15" i="6" s="1"/>
  <c r="I23" i="6" a="1"/>
  <c r="I23" i="6" s="1"/>
  <c r="J29" i="6" a="1"/>
  <c r="J29" i="6" s="1"/>
  <c r="J33" i="6" a="1"/>
  <c r="J33" i="6" s="1"/>
  <c r="H34" i="6" a="1"/>
  <c r="H34" i="6" s="1"/>
  <c r="H30" i="6" a="1"/>
  <c r="H30" i="6" s="1"/>
  <c r="J10" i="6" a="1"/>
  <c r="J10" i="6" s="1"/>
  <c r="J19" i="6" a="1"/>
  <c r="J19" i="6" s="1"/>
  <c r="J26" i="6" a="1"/>
  <c r="J26" i="6" s="1"/>
  <c r="H6" i="6" a="1"/>
  <c r="H6" i="6" s="1"/>
  <c r="H15" i="6" a="1"/>
  <c r="H15" i="6" s="1"/>
  <c r="H23" i="6" a="1"/>
  <c r="H23" i="6" s="1"/>
  <c r="H17" i="6" a="1"/>
  <c r="H17" i="6" s="1"/>
  <c r="H24" i="6" a="1"/>
  <c r="H24" i="6" s="1"/>
  <c r="H7" i="6" a="1"/>
  <c r="H7" i="6" s="1"/>
  <c r="H8" i="6" a="1"/>
  <c r="H8" i="6" s="1"/>
  <c r="H16" i="6" a="1"/>
  <c r="H16" i="6" s="1"/>
  <c r="I35" i="6" a="1"/>
  <c r="I35" i="6" s="1"/>
  <c r="I41" i="6" a="1"/>
  <c r="I41" i="6" s="1"/>
  <c r="I38" i="6" a="1"/>
  <c r="I38" i="6" s="1"/>
  <c r="I11" i="6" a="1"/>
  <c r="I11" i="6" s="1"/>
  <c r="I20" i="6" a="1"/>
  <c r="I20" i="6" s="1"/>
  <c r="I2" i="6" a="1"/>
  <c r="I2" i="6" s="1"/>
  <c r="I10" i="6" a="1"/>
  <c r="I10" i="6" s="1"/>
  <c r="I19" i="6" a="1"/>
  <c r="I19" i="6" s="1"/>
  <c r="I26" i="6" a="1"/>
  <c r="I26" i="6" s="1"/>
  <c r="I3" i="6" a="1"/>
  <c r="I3" i="6" s="1"/>
  <c r="I21" i="6" a="1"/>
  <c r="I21" i="6" s="1"/>
  <c r="I12" i="6" a="1"/>
  <c r="I12" i="6" s="1"/>
  <c r="J22" i="6" a="1"/>
  <c r="J22" i="6" s="1"/>
  <c r="J5" i="6" a="1"/>
  <c r="J5" i="6" s="1"/>
  <c r="J14" i="6" a="1"/>
  <c r="J14" i="6" s="1"/>
  <c r="H22" i="6" a="1"/>
  <c r="H22" i="6" s="1"/>
  <c r="H5" i="6" a="1"/>
  <c r="H5" i="6" s="1"/>
  <c r="H14" i="6" a="1"/>
  <c r="H14" i="6" s="1"/>
  <c r="J2" i="6" a="1"/>
  <c r="J2" i="6" s="1"/>
  <c r="J11" i="6" a="1"/>
  <c r="J11" i="6" s="1"/>
  <c r="J20" i="6" a="1"/>
  <c r="J20" i="6" s="1"/>
  <c r="H38" i="6" a="1"/>
  <c r="H38" i="6" s="1"/>
  <c r="H41" i="6" a="1"/>
  <c r="H41" i="6" s="1"/>
  <c r="H35" i="6" a="1"/>
  <c r="H35" i="6" s="1"/>
  <c r="H39" i="6" a="1"/>
  <c r="H39" i="6" s="1"/>
  <c r="H36" i="6" a="1"/>
  <c r="H36" i="6" s="1"/>
  <c r="H42" i="6" a="1"/>
  <c r="H42" i="6" s="1"/>
  <c r="I34" i="6" a="1"/>
  <c r="I34" i="6" s="1"/>
  <c r="I30" i="6" a="1"/>
  <c r="I30" i="6" s="1"/>
  <c r="J32" i="6" a="1"/>
  <c r="J32" i="6" s="1"/>
  <c r="J28" i="6" a="1"/>
  <c r="J28" i="6" s="1"/>
  <c r="I28" i="6" a="1"/>
  <c r="I28" i="6" s="1"/>
  <c r="I32" i="6" a="1"/>
  <c r="I32" i="6" s="1"/>
  <c r="I33" i="6" a="1"/>
  <c r="I33" i="6" s="1"/>
  <c r="I29" i="6" a="1"/>
  <c r="I29" i="6" s="1"/>
  <c r="J27" i="6" a="1"/>
  <c r="J27" i="6" s="1"/>
  <c r="J31" i="6" a="1"/>
  <c r="J31" i="6" s="1"/>
  <c r="N12" i="4" a="1"/>
  <c r="N12" i="4" s="1"/>
  <c r="N5" i="4" a="1"/>
  <c r="N5" i="4" s="1"/>
  <c r="N2" i="4" a="1"/>
  <c r="N2" i="4" s="1"/>
  <c r="N3" i="4" a="1"/>
  <c r="N3" i="4" s="1"/>
  <c r="N4" i="4" a="1"/>
  <c r="N4" i="4" s="1"/>
  <c r="H9" i="6" l="1" a="1"/>
  <c r="H9" i="6" s="1"/>
  <c r="Q35" i="4" a="1"/>
  <c r="Q35" i="4" s="1"/>
  <c r="Q48" i="4" a="1"/>
  <c r="Q48" i="4" s="1"/>
  <c r="Q68" i="4" a="1"/>
  <c r="Q68" i="4" s="1"/>
  <c r="Q56" i="4" a="1"/>
  <c r="Q56" i="4" s="1"/>
  <c r="Q79" i="4" a="1"/>
  <c r="Q79" i="4" s="1"/>
  <c r="J12" i="6" a="1"/>
  <c r="J12" i="6" s="1"/>
  <c r="Q42" i="4" a="1"/>
  <c r="Q42" i="4" s="1"/>
  <c r="Q33" i="4" a="1"/>
  <c r="Q33" i="4" s="1"/>
  <c r="Q86" i="4" a="1"/>
  <c r="Q86" i="4" s="1"/>
  <c r="J4" i="6" a="1"/>
  <c r="J4" i="6" s="1"/>
  <c r="Q60" i="4" a="1"/>
  <c r="Q60" i="4" s="1"/>
  <c r="Q89" i="4" a="1"/>
  <c r="Q89" i="4" s="1"/>
  <c r="Q43" i="4" a="1"/>
  <c r="Q43" i="4" s="1"/>
  <c r="Q54" i="4" a="1"/>
  <c r="Q54" i="4" s="1"/>
  <c r="Q78" i="4" a="1"/>
  <c r="Q78" i="4" s="1"/>
  <c r="H31" i="6" a="1"/>
  <c r="H31" i="6" s="1"/>
  <c r="Q45" i="4" a="1"/>
  <c r="Q45" i="4" s="1"/>
  <c r="Q81" i="4" a="1"/>
  <c r="Q81" i="4" s="1"/>
  <c r="Q53" i="4" a="1"/>
  <c r="Q53" i="4" s="1"/>
  <c r="Q40" i="4" a="1"/>
  <c r="Q40" i="4" s="1"/>
  <c r="Q100" i="4" a="1"/>
  <c r="Q100" i="4" s="1"/>
  <c r="Q88" i="4" a="1"/>
  <c r="Q88" i="4" s="1"/>
  <c r="Q94" i="4" a="1"/>
  <c r="Q94" i="4" s="1"/>
  <c r="Q46" i="4" a="1"/>
  <c r="Q46" i="4" s="1"/>
  <c r="Q69" i="4" a="1"/>
  <c r="Q69" i="4" s="1"/>
  <c r="Q85" i="4" a="1"/>
  <c r="Q85" i="4" s="1"/>
  <c r="Q50" i="4" a="1"/>
  <c r="Q50" i="4" s="1"/>
  <c r="Q99" i="4" a="1"/>
  <c r="Q99" i="4" s="1"/>
  <c r="Q98" i="4" a="1"/>
  <c r="Q98" i="4" s="1"/>
  <c r="Q87" i="4" a="1"/>
  <c r="Q87" i="4" s="1"/>
  <c r="J9" i="6" a="1"/>
  <c r="J9" i="6" s="1"/>
  <c r="Q34" i="4" a="1"/>
  <c r="Q34" i="4" s="1"/>
  <c r="Q72" i="4" a="1"/>
  <c r="Q72" i="4" s="1"/>
  <c r="Q71" i="4" a="1"/>
  <c r="Q71" i="4" s="1"/>
  <c r="Q39" i="4" a="1"/>
  <c r="Q39" i="4" s="1"/>
  <c r="Q73" i="4" a="1"/>
  <c r="Q73" i="4" s="1"/>
  <c r="Q52" i="4" a="1"/>
  <c r="Q52" i="4" s="1"/>
  <c r="Q62" i="4" a="1"/>
  <c r="Q62" i="4" s="1"/>
  <c r="Q66" i="4" a="1"/>
  <c r="Q66" i="4" s="1"/>
  <c r="Q55" i="4" a="1"/>
  <c r="Q55" i="4" s="1"/>
  <c r="Q61" i="4" a="1"/>
  <c r="Q61" i="4" s="1"/>
  <c r="I31" i="6" a="1"/>
  <c r="I31" i="6" s="1"/>
  <c r="J13" i="6" a="1"/>
  <c r="J13" i="6" s="1"/>
  <c r="I13" i="6" a="1"/>
  <c r="I13" i="6" s="1"/>
  <c r="H40" i="6" a="1"/>
  <c r="H40" i="6" s="1"/>
  <c r="H43" i="6" a="1"/>
  <c r="H43" i="6" s="1"/>
  <c r="I43" i="6" a="1"/>
  <c r="I43" i="6" s="1"/>
  <c r="I40" i="6" a="1"/>
  <c r="I40" i="6" s="1"/>
  <c r="Q28" i="4" a="1"/>
  <c r="Q28" i="4" s="1"/>
  <c r="Q25" i="4" a="1"/>
  <c r="Q25" i="4" s="1"/>
  <c r="Q9" i="4" a="1"/>
  <c r="Q9" i="4" s="1"/>
  <c r="Q20" i="4" a="1"/>
  <c r="Q20" i="4" s="1"/>
  <c r="J18" i="6" a="1"/>
  <c r="J18" i="6" s="1"/>
  <c r="J3" i="6" a="1"/>
  <c r="J3" i="6" s="1"/>
  <c r="Q31" i="4" a="1"/>
  <c r="Q31" i="4" s="1"/>
  <c r="Q15" i="4" a="1"/>
  <c r="Q15" i="4" s="1"/>
  <c r="I18" i="6" a="1"/>
  <c r="I18" i="6" s="1"/>
  <c r="I9" i="6" a="1"/>
  <c r="I9" i="6" s="1"/>
  <c r="Q30" i="4" a="1"/>
  <c r="Q30" i="4" s="1"/>
  <c r="N5" i="6" a="1"/>
  <c r="N5" i="6" s="1"/>
  <c r="N7" i="6" a="1"/>
  <c r="N7" i="6" s="1"/>
  <c r="D14" i="3" l="1" a="1"/>
  <c r="D14" i="3" s="1"/>
  <c r="D9" i="4" s="1" a="1"/>
  <c r="D9" i="4" s="1"/>
  <c r="E20" i="3" a="1"/>
  <c r="E20" i="3" s="1"/>
  <c r="E15" i="4" s="1" a="1"/>
  <c r="E15" i="4" s="1"/>
  <c r="E12" i="3" a="1"/>
  <c r="E12" i="3" s="1"/>
  <c r="E8" i="4" s="1" a="1"/>
  <c r="E8" i="4" s="1"/>
  <c r="D6" i="3" a="1"/>
  <c r="D6" i="3" s="1"/>
  <c r="D5" i="4" s="1" a="1"/>
  <c r="D5" i="4" s="1"/>
  <c r="E7" i="3" a="1"/>
  <c r="E7" i="3" s="1"/>
  <c r="D15" i="3" a="1"/>
  <c r="D15" i="3" s="1"/>
  <c r="D10" i="4" s="1" a="1"/>
  <c r="D10" i="4" s="1"/>
  <c r="E14" i="3" a="1"/>
  <c r="E14" i="3" s="1"/>
  <c r="E9" i="4" s="1" a="1"/>
  <c r="E9" i="4" s="1"/>
  <c r="E13" i="3" a="1"/>
  <c r="E13" i="3" s="1"/>
  <c r="D7" i="3" a="1"/>
  <c r="D7" i="3" s="1"/>
  <c r="E8" i="3" a="1"/>
  <c r="E8" i="3" s="1"/>
  <c r="D13" i="3" a="1"/>
  <c r="D13" i="3" s="1"/>
  <c r="D16" i="3" a="1"/>
  <c r="D16" i="3" s="1"/>
  <c r="D11" i="4" s="1" a="1"/>
  <c r="D11" i="4" s="1"/>
  <c r="E15" i="3" a="1"/>
  <c r="E15" i="3" s="1"/>
  <c r="E10" i="4" s="1" a="1"/>
  <c r="E10" i="4" s="1"/>
  <c r="D8" i="3" a="1"/>
  <c r="D8" i="3" s="1"/>
  <c r="E9" i="3" a="1"/>
  <c r="E9" i="3" s="1"/>
  <c r="E6" i="4" s="1" a="1"/>
  <c r="E6" i="4" s="1"/>
  <c r="D20" i="3" a="1"/>
  <c r="D20" i="3" s="1"/>
  <c r="D15" i="4" s="1" a="1"/>
  <c r="D15" i="4" s="1"/>
  <c r="D5" i="3" a="1"/>
  <c r="D5" i="3" s="1"/>
  <c r="D4" i="4" s="1" a="1"/>
  <c r="D4" i="4" s="1"/>
  <c r="E16" i="3" a="1"/>
  <c r="E16" i="3" s="1"/>
  <c r="E11" i="4" s="1" a="1"/>
  <c r="E11" i="4" s="1"/>
  <c r="D9" i="3" a="1"/>
  <c r="D9" i="3" s="1"/>
  <c r="D6" i="4" s="1" a="1"/>
  <c r="D6" i="4" s="1"/>
  <c r="E10" i="3" a="1"/>
  <c r="E10" i="3" s="1"/>
  <c r="E7" i="4" s="1" a="1"/>
  <c r="E7" i="4" s="1"/>
  <c r="E11" i="3" a="1"/>
  <c r="E11" i="3" s="1"/>
  <c r="D11" i="3" a="1"/>
  <c r="D11" i="3" s="1"/>
  <c r="D10" i="3" a="1"/>
  <c r="D10" i="3" s="1"/>
  <c r="D7" i="4" s="1" a="1"/>
  <c r="D7" i="4" s="1"/>
  <c r="D18" i="3" a="1"/>
  <c r="D18" i="3" s="1"/>
  <c r="E19" i="3" a="1"/>
  <c r="E19" i="3" s="1"/>
  <c r="E14" i="4" s="1" a="1"/>
  <c r="E14" i="4" s="1"/>
  <c r="E6" i="3" a="1"/>
  <c r="E6" i="3" s="1"/>
  <c r="E5" i="4" s="1" a="1"/>
  <c r="E5" i="4" s="1"/>
  <c r="D19" i="3" a="1"/>
  <c r="D19" i="3" s="1"/>
  <c r="D14" i="4" s="1" a="1"/>
  <c r="D14" i="4" s="1"/>
  <c r="E18" i="3" a="1"/>
  <c r="E18" i="3" s="1"/>
  <c r="E13" i="4" s="1" a="1"/>
  <c r="E13" i="4" s="1"/>
  <c r="D12" i="3" a="1"/>
  <c r="D12" i="3" s="1"/>
  <c r="D8" i="4" s="1" a="1"/>
  <c r="D8" i="4" s="1"/>
  <c r="E5" i="3" a="1"/>
  <c r="E5" i="3" s="1"/>
  <c r="E4" i="4" s="1" a="1"/>
  <c r="E4" i="4" s="1"/>
  <c r="N6" i="6" a="1"/>
  <c r="N6" i="6" s="1"/>
  <c r="D2" i="3" a="1"/>
  <c r="D2" i="3" s="1"/>
  <c r="D2" i="4" s="1" a="1"/>
  <c r="D2" i="4" s="1"/>
  <c r="D3" i="3" a="1"/>
  <c r="D3" i="3" s="1"/>
  <c r="D3" i="4" s="1" a="1"/>
  <c r="D3" i="4" s="1"/>
  <c r="D4" i="3" a="1"/>
  <c r="D4" i="3" s="1"/>
  <c r="E4" i="3" a="1"/>
  <c r="E4" i="3" s="1"/>
  <c r="E2" i="3" a="1"/>
  <c r="E2" i="3" s="1"/>
  <c r="E2" i="4" s="1" a="1"/>
  <c r="E2" i="4" s="1"/>
  <c r="E3" i="3" a="1"/>
  <c r="E3" i="3" s="1"/>
  <c r="E3" i="4" s="1" a="1"/>
  <c r="E3" i="4" s="1"/>
  <c r="E12" i="4" l="1" a="1"/>
  <c r="E12" i="4" s="1"/>
  <c r="D13" i="4" a="1"/>
  <c r="D13" i="4" s="1"/>
  <c r="D12" i="4" a="1"/>
  <c r="D12" i="4" s="1"/>
  <c r="N8" i="6" a="1"/>
  <c r="N8" i="6" s="1"/>
  <c r="N9" i="6" l="1" a="1"/>
  <c r="N9" i="6" s="1"/>
  <c r="N10" i="6" l="1" a="1"/>
  <c r="N10" i="6" s="1"/>
  <c r="N11" i="6" l="1" a="1"/>
  <c r="N11" i="6" s="1"/>
  <c r="N12" i="6" l="1" a="1"/>
  <c r="N12" i="6" s="1"/>
  <c r="N13" i="6" l="1" a="1"/>
  <c r="N13" i="6" s="1"/>
  <c r="N14" i="6" l="1" a="1"/>
  <c r="N14" i="6" s="1"/>
  <c r="N15" i="6" l="1" a="1"/>
  <c r="N15" i="6" s="1"/>
  <c r="N16" i="6" l="1" a="1"/>
  <c r="N16" i="6" s="1"/>
  <c r="N18" i="6" l="1" a="1"/>
  <c r="N18" i="6" s="1"/>
  <c r="N17" i="6" a="1"/>
  <c r="N17" i="6" s="1"/>
  <c r="N19" i="6" l="1" a="1"/>
  <c r="N19" i="6" s="1"/>
  <c r="N20" i="6" l="1" a="1"/>
  <c r="N20" i="6" s="1"/>
  <c r="N21" i="6" l="1" a="1"/>
  <c r="N21" i="6" s="1"/>
  <c r="N22" i="6" l="1" a="1"/>
  <c r="N22" i="6" s="1"/>
  <c r="N23" i="6" l="1" a="1"/>
  <c r="N23" i="6" s="1"/>
  <c r="N24" i="6" l="1" a="1"/>
  <c r="N24" i="6" s="1"/>
  <c r="N25" i="6" l="1" a="1"/>
  <c r="N25" i="6" s="1"/>
  <c r="N26" i="6" l="1" a="1"/>
  <c r="N26" i="6" s="1"/>
  <c r="N27" i="6" l="1" a="1"/>
  <c r="N27" i="6" s="1"/>
  <c r="N28" i="6" l="1" a="1"/>
  <c r="N28" i="6" s="1"/>
  <c r="N29" i="6" l="1" a="1"/>
  <c r="N29" i="6" s="1"/>
  <c r="N30" i="6" l="1" a="1"/>
  <c r="N30" i="6" s="1"/>
  <c r="N31" i="6" l="1" a="1"/>
  <c r="N31" i="6" s="1"/>
  <c r="N32" i="6" l="1" a="1"/>
  <c r="N32" i="6" s="1"/>
  <c r="N33" i="6" l="1" a="1"/>
  <c r="N33" i="6" s="1"/>
  <c r="N34" i="6" l="1" a="1"/>
  <c r="N34" i="6" s="1"/>
  <c r="N35" i="6" l="1" a="1"/>
  <c r="N35" i="6" s="1"/>
  <c r="N36" i="6" l="1" a="1"/>
  <c r="N36" i="6" s="1"/>
  <c r="N37" i="6" l="1" a="1"/>
  <c r="N37" i="6" s="1"/>
  <c r="N38" i="6" l="1" a="1"/>
  <c r="N38" i="6" s="1"/>
  <c r="N39" i="6" l="1" a="1"/>
  <c r="N39" i="6" s="1"/>
  <c r="N40" i="6" l="1" a="1"/>
  <c r="N40" i="6" s="1"/>
  <c r="N41" i="6" l="1" a="1"/>
  <c r="N41" i="6" s="1"/>
  <c r="N42" i="6" l="1" a="1"/>
  <c r="N42" i="6" s="1"/>
  <c r="E35" i="6" a="1"/>
  <c r="E35" i="6" s="1"/>
  <c r="E38" i="6" a="1"/>
  <c r="E38" i="6" s="1"/>
  <c r="E41" i="6" a="1"/>
  <c r="E41" i="6" s="1"/>
  <c r="E3" i="6" a="1"/>
  <c r="E3" i="6" s="1"/>
  <c r="E4" i="6" a="1"/>
  <c r="E4" i="6" s="1"/>
  <c r="E13" i="6" a="1"/>
  <c r="E13" i="6" s="1"/>
  <c r="E12" i="6" a="1"/>
  <c r="E12" i="6" s="1"/>
  <c r="E21" i="6" a="1"/>
  <c r="E21" i="6" s="1"/>
  <c r="E10" i="6" a="1"/>
  <c r="E10" i="6" s="1"/>
  <c r="E19" i="6" a="1"/>
  <c r="E19" i="6" s="1"/>
  <c r="E26" i="6" a="1"/>
  <c r="E26" i="6" s="1"/>
  <c r="E17" i="6" a="1"/>
  <c r="E17" i="6" s="1"/>
  <c r="E8" i="6" a="1"/>
  <c r="E8" i="6" s="1"/>
  <c r="E7" i="6" a="1"/>
  <c r="E7" i="6" s="1"/>
  <c r="E16" i="6" a="1"/>
  <c r="E16" i="6" s="1"/>
  <c r="E24" i="6" a="1"/>
  <c r="E24" i="6" s="1"/>
  <c r="E15" i="6" a="1"/>
  <c r="E15" i="6" s="1"/>
  <c r="E23" i="6" a="1"/>
  <c r="E23" i="6" s="1"/>
  <c r="E6" i="6" a="1"/>
  <c r="E6" i="6" s="1"/>
  <c r="E37" i="6" a="1"/>
  <c r="E37" i="6" s="1"/>
  <c r="E43" i="6" a="1"/>
  <c r="E43" i="6" s="1"/>
  <c r="E40" i="6" a="1"/>
  <c r="E40" i="6" s="1"/>
  <c r="E32" i="6" a="1"/>
  <c r="E32" i="6" s="1"/>
  <c r="E28" i="6" a="1"/>
  <c r="E28" i="6" s="1"/>
  <c r="E42" i="6" a="1"/>
  <c r="E42" i="6" s="1"/>
  <c r="E36" i="6" a="1"/>
  <c r="E36" i="6" s="1"/>
  <c r="E39" i="6" a="1"/>
  <c r="E39" i="6" s="1"/>
  <c r="E18" i="6" a="1"/>
  <c r="E18" i="6" s="1"/>
  <c r="E25" i="6" a="1"/>
  <c r="E25" i="6" s="1"/>
  <c r="E9" i="6" a="1"/>
  <c r="E9" i="6" s="1"/>
  <c r="E22" i="6" a="1"/>
  <c r="E22" i="6" s="1"/>
  <c r="E14" i="6" a="1"/>
  <c r="E14" i="6" s="1"/>
  <c r="E5" i="6" a="1"/>
  <c r="E5" i="6" s="1"/>
  <c r="E29" i="6" a="1"/>
  <c r="E29" i="6" s="1"/>
  <c r="E33" i="6" a="1"/>
  <c r="E33" i="6" s="1"/>
  <c r="E34" i="6" a="1"/>
  <c r="E34" i="6" s="1"/>
  <c r="E30" i="6" a="1"/>
  <c r="E30" i="6" s="1"/>
  <c r="G9" i="6" a="1"/>
  <c r="G9" i="6" s="1"/>
  <c r="E31" i="6" a="1"/>
  <c r="E31" i="6" s="1"/>
  <c r="E27" i="6" a="1"/>
  <c r="E27" i="6" s="1"/>
  <c r="N43" i="6" l="1" a="1"/>
  <c r="N43" i="6" s="1"/>
  <c r="G15" i="6" a="1"/>
  <c r="G15" i="6" s="1"/>
  <c r="G6" i="6" a="1"/>
  <c r="G6" i="6" s="1"/>
  <c r="F43" i="6" a="1"/>
  <c r="F43" i="6" s="1"/>
  <c r="F37" i="6" a="1"/>
  <c r="F37" i="6" s="1"/>
  <c r="F40" i="6" a="1"/>
  <c r="F40" i="6" s="1"/>
  <c r="F22" i="6" a="1"/>
  <c r="F22" i="6" s="1"/>
  <c r="F14" i="6" a="1"/>
  <c r="F14" i="6" s="1"/>
  <c r="G3" i="6" a="1"/>
  <c r="G3" i="6" s="1"/>
  <c r="G4" i="6" a="1"/>
  <c r="G4" i="6" s="1"/>
  <c r="G13" i="6" a="1"/>
  <c r="G13" i="6" s="1"/>
  <c r="G33" i="6" a="1"/>
  <c r="G33" i="6" s="1"/>
  <c r="G29" i="6" a="1"/>
  <c r="G29" i="6" s="1"/>
  <c r="F23" i="6" a="1"/>
  <c r="F23" i="6" s="1"/>
  <c r="F15" i="6" a="1"/>
  <c r="F15" i="6" s="1"/>
  <c r="F6" i="6" a="1"/>
  <c r="F6" i="6" s="1"/>
  <c r="F35" i="6" a="1"/>
  <c r="F35" i="6" s="1"/>
  <c r="F38" i="6" a="1"/>
  <c r="F38" i="6" s="1"/>
  <c r="F41" i="6" a="1"/>
  <c r="F41" i="6" s="1"/>
  <c r="G32" i="6" a="1"/>
  <c r="G32" i="6" s="1"/>
  <c r="G28" i="6" a="1"/>
  <c r="G28" i="6" s="1"/>
  <c r="F3" i="6" a="1"/>
  <c r="F3" i="6" s="1"/>
  <c r="F21" i="6" a="1"/>
  <c r="F21" i="6" s="1"/>
  <c r="F12" i="6" a="1"/>
  <c r="F12" i="6" s="1"/>
  <c r="F13" i="6" a="1"/>
  <c r="F13" i="6" s="1"/>
  <c r="F4" i="6" a="1"/>
  <c r="F4" i="6" s="1"/>
  <c r="G40" i="6" a="1"/>
  <c r="G40" i="6" s="1"/>
  <c r="G43" i="6" a="1"/>
  <c r="G43" i="6" s="1"/>
  <c r="G37" i="6" a="1"/>
  <c r="G37" i="6" s="1"/>
  <c r="F36" i="6" a="1"/>
  <c r="F36" i="6" s="1"/>
  <c r="F42" i="6" a="1"/>
  <c r="F42" i="6" s="1"/>
  <c r="F39" i="6" a="1"/>
  <c r="F39" i="6" s="1"/>
  <c r="G36" i="6" a="1"/>
  <c r="G36" i="6" s="1"/>
  <c r="G42" i="6" a="1"/>
  <c r="G42" i="6" s="1"/>
  <c r="G39" i="6" a="1"/>
  <c r="G39" i="6" s="1"/>
  <c r="F33" i="6" a="1"/>
  <c r="F33" i="6" s="1"/>
  <c r="F29" i="6" a="1"/>
  <c r="F29" i="6" s="1"/>
  <c r="F26" i="6" a="1"/>
  <c r="F26" i="6" s="1"/>
  <c r="F10" i="6" a="1"/>
  <c r="F10" i="6" s="1"/>
  <c r="F19" i="6" a="1"/>
  <c r="F19" i="6" s="1"/>
  <c r="G34" i="6" a="1"/>
  <c r="G34" i="6" s="1"/>
  <c r="G30" i="6" a="1"/>
  <c r="G30" i="6" s="1"/>
  <c r="G26" i="6" a="1"/>
  <c r="G26" i="6" s="1"/>
  <c r="G10" i="6" a="1"/>
  <c r="G10" i="6" s="1"/>
  <c r="G19" i="6" a="1"/>
  <c r="G19" i="6" s="1"/>
  <c r="F18" i="6" a="1"/>
  <c r="F18" i="6" s="1"/>
  <c r="F9" i="6" a="1"/>
  <c r="F9" i="6" s="1"/>
  <c r="F25" i="6" a="1"/>
  <c r="F25" i="6" s="1"/>
  <c r="G38" i="6" a="1"/>
  <c r="G38" i="6" s="1"/>
  <c r="G41" i="6" a="1"/>
  <c r="G41" i="6" s="1"/>
  <c r="G35" i="6" a="1"/>
  <c r="G35" i="6" s="1"/>
  <c r="F34" i="6" a="1"/>
  <c r="F34" i="6" s="1"/>
  <c r="F30" i="6" a="1"/>
  <c r="F30" i="6" s="1"/>
  <c r="F7" i="6" a="1"/>
  <c r="F7" i="6" s="1"/>
  <c r="F16" i="6" a="1"/>
  <c r="F16" i="6" s="1"/>
  <c r="F17" i="6" a="1"/>
  <c r="F17" i="6" s="1"/>
  <c r="F24" i="6" a="1"/>
  <c r="F24" i="6" s="1"/>
  <c r="F8" i="6" a="1"/>
  <c r="F8" i="6" s="1"/>
  <c r="F28" i="6" a="1"/>
  <c r="F28" i="6" s="1"/>
  <c r="F32" i="6" a="1"/>
  <c r="F32" i="6" s="1"/>
  <c r="F31" i="6" a="1"/>
  <c r="F31" i="6" s="1"/>
  <c r="F27" i="6" a="1"/>
  <c r="F27" i="6" s="1"/>
  <c r="G5" i="6" a="1"/>
  <c r="G5" i="6" s="1"/>
  <c r="G14" i="6" a="1"/>
  <c r="G14" i="6" s="1"/>
  <c r="G22" i="6" a="1"/>
  <c r="G22" i="6" s="1"/>
  <c r="G31" i="6" a="1"/>
  <c r="G31" i="6" s="1"/>
  <c r="G27" i="6" a="1"/>
  <c r="G27" i="6" s="1"/>
  <c r="G8" i="6" a="1"/>
  <c r="G8" i="6" s="1"/>
  <c r="G7" i="6" a="1"/>
  <c r="G7" i="6" s="1"/>
  <c r="G24" i="6" a="1"/>
  <c r="G24" i="6" s="1"/>
  <c r="G17" i="6" a="1"/>
  <c r="G17" i="6" s="1"/>
  <c r="G16" i="6" a="1"/>
  <c r="G16" i="6" s="1"/>
  <c r="G25" i="6" a="1"/>
  <c r="G25" i="6" s="1"/>
  <c r="F5" i="6" a="1"/>
  <c r="F5" i="6" s="1"/>
  <c r="G21" i="6" a="1"/>
  <c r="G21" i="6" s="1"/>
  <c r="G12" i="6" a="1"/>
  <c r="G12" i="6" s="1"/>
  <c r="G23" i="6" a="1"/>
  <c r="G23" i="6" s="1"/>
  <c r="G18" i="6" a="1"/>
  <c r="G18" i="6" s="1"/>
  <c r="E2" i="6" a="1"/>
  <c r="E2" i="6" s="1"/>
  <c r="E20" i="6" a="1"/>
  <c r="E20" i="6" s="1"/>
  <c r="E11" i="6" a="1"/>
  <c r="E11" i="6" s="1"/>
  <c r="N44" i="6" l="1" a="1"/>
  <c r="N44" i="6" s="1"/>
  <c r="F2" i="6" a="1"/>
  <c r="F2" i="6" s="1"/>
  <c r="F11" i="6" a="1"/>
  <c r="F11" i="6" s="1"/>
  <c r="F20" i="6" a="1"/>
  <c r="F20" i="6" s="1"/>
  <c r="G20" i="6" a="1"/>
  <c r="G20" i="6" s="1"/>
  <c r="G2" i="6" a="1"/>
  <c r="G2" i="6" s="1"/>
  <c r="G11" i="6" a="1"/>
  <c r="G11" i="6" s="1"/>
  <c r="N45" i="6" l="1" a="1"/>
  <c r="N45" i="6" s="1"/>
  <c r="N46" i="6" l="1" a="1"/>
  <c r="N46" i="6" s="1"/>
  <c r="N47" i="6" l="1" a="1"/>
  <c r="N47" i="6" s="1"/>
  <c r="N48" i="6" l="1" a="1"/>
  <c r="N48" i="6" s="1"/>
  <c r="N49" i="6" l="1" a="1"/>
  <c r="N49" i="6" s="1"/>
  <c r="N50" i="6" l="1" a="1"/>
  <c r="N50" i="6" s="1"/>
  <c r="N51" i="6" l="1" a="1"/>
  <c r="N51" i="6"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<sst xmlns="http://schemas.openxmlformats.org/spreadsheetml/2006/main" count="488" uniqueCount="128">
  <si>
    <t>施設名</t>
    <rPh sb="0" eb="3">
      <t>シセツメイ</t>
    </rPh>
    <phoneticPr fontId="1"/>
  </si>
  <si>
    <t>事務所名</t>
    <rPh sb="0" eb="4">
      <t>ジムショメイ</t>
    </rPh>
    <phoneticPr fontId="1"/>
  </si>
  <si>
    <t>地区名</t>
    <rPh sb="0" eb="3">
      <t>チクメイ</t>
    </rPh>
    <phoneticPr fontId="1"/>
  </si>
  <si>
    <t>検討期間</t>
    <rPh sb="0" eb="2">
      <t>ケントウ</t>
    </rPh>
    <rPh sb="2" eb="4">
      <t>キカン</t>
    </rPh>
    <phoneticPr fontId="1"/>
  </si>
  <si>
    <t>機能診断年度</t>
    <rPh sb="0" eb="4">
      <t>キノウシンダン</t>
    </rPh>
    <rPh sb="4" eb="6">
      <t>ネンド</t>
    </rPh>
    <phoneticPr fontId="1"/>
  </si>
  <si>
    <t>検討開始年度</t>
    <rPh sb="0" eb="4">
      <t>ケントウカイシ</t>
    </rPh>
    <rPh sb="4" eb="6">
      <t>ネンド</t>
    </rPh>
    <phoneticPr fontId="1"/>
  </si>
  <si>
    <t>対策初年度</t>
    <rPh sb="0" eb="2">
      <t>タイサク</t>
    </rPh>
    <rPh sb="2" eb="5">
      <t>ショネンド</t>
    </rPh>
    <phoneticPr fontId="1"/>
  </si>
  <si>
    <t>通し番号</t>
    <rPh sb="0" eb="1">
      <t>トオ</t>
    </rPh>
    <rPh sb="2" eb="4">
      <t>バンゴウ</t>
    </rPh>
    <phoneticPr fontId="1"/>
  </si>
  <si>
    <t>F01</t>
  </si>
  <si>
    <t>F02</t>
  </si>
  <si>
    <t>区分</t>
    <rPh sb="0" eb="2">
      <t>クブン</t>
    </rPh>
    <phoneticPr fontId="1"/>
  </si>
  <si>
    <t>形式/設備名</t>
    <rPh sb="0" eb="2">
      <t>ケイシキ</t>
    </rPh>
    <rPh sb="3" eb="5">
      <t>セツビ</t>
    </rPh>
    <rPh sb="5" eb="6">
      <t>メイ</t>
    </rPh>
    <phoneticPr fontId="1"/>
  </si>
  <si>
    <t>規格/装置名</t>
    <rPh sb="0" eb="2">
      <t>キカク</t>
    </rPh>
    <rPh sb="3" eb="5">
      <t>ソウチ</t>
    </rPh>
    <rPh sb="5" eb="6">
      <t>メイ</t>
    </rPh>
    <phoneticPr fontId="1"/>
  </si>
  <si>
    <t>規模/部位</t>
    <rPh sb="0" eb="2">
      <t>キボ</t>
    </rPh>
    <rPh sb="3" eb="5">
      <t>ブイ</t>
    </rPh>
    <phoneticPr fontId="1"/>
  </si>
  <si>
    <t>測点m(始)</t>
    <rPh sb="4" eb="5">
      <t>ハジメ</t>
    </rPh>
    <phoneticPr fontId="1"/>
  </si>
  <si>
    <t>測点m(終)</t>
    <rPh sb="4" eb="5">
      <t>シュウ</t>
    </rPh>
    <phoneticPr fontId="1"/>
  </si>
  <si>
    <t>単位</t>
    <rPh sb="0" eb="2">
      <t>タンイ</t>
    </rPh>
    <phoneticPr fontId="1"/>
  </si>
  <si>
    <t>供用開始年度(交換年度)</t>
    <rPh sb="0" eb="4">
      <t>キョウヨウカイシ</t>
    </rPh>
    <rPh sb="4" eb="6">
      <t>ネンド</t>
    </rPh>
    <rPh sb="7" eb="9">
      <t>コウカン</t>
    </rPh>
    <rPh sb="9" eb="11">
      <t>ネンド</t>
    </rPh>
    <phoneticPr fontId="1"/>
  </si>
  <si>
    <t>管理水準</t>
    <rPh sb="0" eb="2">
      <t>カンリ</t>
    </rPh>
    <rPh sb="2" eb="4">
      <t>スイジュン</t>
    </rPh>
    <phoneticPr fontId="1"/>
  </si>
  <si>
    <t>土木</t>
  </si>
  <si>
    <t>測点No(始)</t>
    <rPh sb="0" eb="2">
      <t>ソクテン</t>
    </rPh>
    <rPh sb="5" eb="6">
      <t>ハジメ</t>
    </rPh>
    <phoneticPr fontId="1"/>
  </si>
  <si>
    <t>測点No(終)</t>
    <rPh sb="5" eb="6">
      <t>シュウ</t>
    </rPh>
    <phoneticPr fontId="1"/>
  </si>
  <si>
    <t>No間隔(m)</t>
    <rPh sb="2" eb="4">
      <t>カンカク</t>
    </rPh>
    <phoneticPr fontId="1"/>
  </si>
  <si>
    <t>m</t>
    <phoneticPr fontId="1"/>
  </si>
  <si>
    <t>施設番号</t>
    <rPh sb="0" eb="2">
      <t>シセツ</t>
    </rPh>
    <rPh sb="2" eb="4">
      <t>バンゴウ</t>
    </rPh>
    <phoneticPr fontId="1"/>
  </si>
  <si>
    <t>鉄筋Co造</t>
    <rPh sb="0" eb="2">
      <t>テッキン</t>
    </rPh>
    <rPh sb="4" eb="5">
      <t>ゾウ</t>
    </rPh>
    <phoneticPr fontId="1"/>
  </si>
  <si>
    <t>～</t>
    <phoneticPr fontId="1"/>
  </si>
  <si>
    <t>参考耐用年数</t>
    <rPh sb="0" eb="2">
      <t>サンコウ</t>
    </rPh>
    <rPh sb="2" eb="6">
      <t>タイヨウネンスウ</t>
    </rPh>
    <phoneticPr fontId="1"/>
  </si>
  <si>
    <t>機械</t>
  </si>
  <si>
    <t>基</t>
    <rPh sb="0" eb="1">
      <t>キ</t>
    </rPh>
    <phoneticPr fontId="1"/>
  </si>
  <si>
    <t>備考</t>
    <rPh sb="0" eb="2">
      <t>ビコウ</t>
    </rPh>
    <phoneticPr fontId="1"/>
  </si>
  <si>
    <t>グループ番号</t>
    <rPh sb="4" eb="6">
      <t>バンゴウ</t>
    </rPh>
    <phoneticPr fontId="1"/>
  </si>
  <si>
    <t>グループ番号用の振り番</t>
    <rPh sb="4" eb="6">
      <t>バンゴウ</t>
    </rPh>
    <rPh sb="6" eb="7">
      <t>ヨウ</t>
    </rPh>
    <rPh sb="8" eb="9">
      <t>フ</t>
    </rPh>
    <rPh sb="10" eb="11">
      <t>バン</t>
    </rPh>
    <phoneticPr fontId="1"/>
  </si>
  <si>
    <t>F01D01</t>
  </si>
  <si>
    <t>F01D02</t>
  </si>
  <si>
    <t>F01D03</t>
  </si>
  <si>
    <t>数量</t>
    <rPh sb="0" eb="2">
      <t>スウリョウ</t>
    </rPh>
    <phoneticPr fontId="1"/>
  </si>
  <si>
    <t>供用開始年度(交換年度)</t>
    <rPh sb="0" eb="4">
      <t>キョウヨウカイシ</t>
    </rPh>
    <rPh sb="4" eb="6">
      <t>ネンド</t>
    </rPh>
    <rPh sb="7" eb="9">
      <t>コウカン</t>
    </rPh>
    <rPh sb="9" eb="11">
      <t>ネンド</t>
    </rPh>
    <phoneticPr fontId="2"/>
  </si>
  <si>
    <t>現在の健全度</t>
    <rPh sb="0" eb="2">
      <t>ゲンザイ</t>
    </rPh>
    <rPh sb="3" eb="6">
      <t>ケンゼンド</t>
    </rPh>
    <phoneticPr fontId="2"/>
  </si>
  <si>
    <t>変状(主な劣化要因) //土木</t>
    <rPh sb="0" eb="2">
      <t>ヘンジョウ</t>
    </rPh>
    <rPh sb="3" eb="4">
      <t>オモ</t>
    </rPh>
    <rPh sb="5" eb="7">
      <t>レッカ</t>
    </rPh>
    <rPh sb="7" eb="9">
      <t>ヨウイン</t>
    </rPh>
    <rPh sb="13" eb="15">
      <t>ドボク</t>
    </rPh>
    <phoneticPr fontId="2"/>
  </si>
  <si>
    <t>参考耐用年数</t>
    <rPh sb="0" eb="2">
      <t>サンコウ</t>
    </rPh>
    <rPh sb="2" eb="6">
      <t>タイヨウネンスウ</t>
    </rPh>
    <phoneticPr fontId="2"/>
  </si>
  <si>
    <t>性能低下予測方法</t>
    <rPh sb="0" eb="4">
      <t>セイノウテイカ</t>
    </rPh>
    <rPh sb="4" eb="6">
      <t>ヨソク</t>
    </rPh>
    <rPh sb="6" eb="8">
      <t>ホウホウ</t>
    </rPh>
    <phoneticPr fontId="2"/>
  </si>
  <si>
    <t>管理水準</t>
    <rPh sb="0" eb="2">
      <t>カンリ</t>
    </rPh>
    <rPh sb="2" eb="4">
      <t>スイジュン</t>
    </rPh>
    <phoneticPr fontId="2"/>
  </si>
  <si>
    <t>対策時の健全度</t>
    <rPh sb="0" eb="2">
      <t>タイサク</t>
    </rPh>
    <rPh sb="2" eb="3">
      <t>ジ</t>
    </rPh>
    <rPh sb="4" eb="7">
      <t>ケンゼンド</t>
    </rPh>
    <phoneticPr fontId="1"/>
  </si>
  <si>
    <t>対策工番号</t>
    <rPh sb="0" eb="2">
      <t>タイサク</t>
    </rPh>
    <rPh sb="2" eb="3">
      <t>コウ</t>
    </rPh>
    <rPh sb="3" eb="5">
      <t>バンゴウ</t>
    </rPh>
    <phoneticPr fontId="1"/>
  </si>
  <si>
    <t>対策工法名</t>
    <rPh sb="0" eb="2">
      <t>タイサク</t>
    </rPh>
    <rPh sb="2" eb="4">
      <t>コウホウ</t>
    </rPh>
    <rPh sb="4" eb="5">
      <t>メイ</t>
    </rPh>
    <phoneticPr fontId="2"/>
  </si>
  <si>
    <t>対策目的及び概要</t>
    <rPh sb="0" eb="2">
      <t>タイサク</t>
    </rPh>
    <rPh sb="2" eb="4">
      <t>モクテキ</t>
    </rPh>
    <rPh sb="4" eb="5">
      <t>オヨ</t>
    </rPh>
    <rPh sb="6" eb="8">
      <t>ガイヨウ</t>
    </rPh>
    <phoneticPr fontId="2"/>
  </si>
  <si>
    <t>対策数量</t>
    <rPh sb="0" eb="2">
      <t>タイサク</t>
    </rPh>
    <rPh sb="2" eb="4">
      <t>スウリョウ</t>
    </rPh>
    <phoneticPr fontId="2"/>
  </si>
  <si>
    <t>単位</t>
    <rPh sb="0" eb="2">
      <t>タンイ</t>
    </rPh>
    <phoneticPr fontId="2"/>
  </si>
  <si>
    <t>単価(円)</t>
    <rPh sb="0" eb="2">
      <t>タンカ</t>
    </rPh>
    <rPh sb="3" eb="4">
      <t>エン</t>
    </rPh>
    <phoneticPr fontId="2"/>
  </si>
  <si>
    <t>耐用年数</t>
    <rPh sb="0" eb="4">
      <t>タイヨウネンスウ</t>
    </rPh>
    <phoneticPr fontId="2"/>
  </si>
  <si>
    <t>対策費根拠</t>
    <rPh sb="0" eb="3">
      <t>タイサクヒ</t>
    </rPh>
    <rPh sb="3" eb="5">
      <t>コンキョ</t>
    </rPh>
    <phoneticPr fontId="2"/>
  </si>
  <si>
    <t>制御1</t>
    <rPh sb="0" eb="2">
      <t>セイギョ</t>
    </rPh>
    <phoneticPr fontId="2"/>
  </si>
  <si>
    <t>制御2</t>
    <rPh sb="0" eb="2">
      <t>セイギョ</t>
    </rPh>
    <phoneticPr fontId="2"/>
  </si>
  <si>
    <t>シナリオ名称</t>
    <rPh sb="4" eb="6">
      <t>メイショウ</t>
    </rPh>
    <phoneticPr fontId="1"/>
  </si>
  <si>
    <t>土木①</t>
  </si>
  <si>
    <t>○○農政局○○土地改良調査管理事務所</t>
  </si>
  <si>
    <t>○○地区</t>
  </si>
  <si>
    <t>○○幹線水路</t>
    <rPh sb="2" eb="4">
      <t>カンセン</t>
    </rPh>
    <rPh sb="4" eb="6">
      <t>スイロ</t>
    </rPh>
    <phoneticPr fontId="1"/>
  </si>
  <si>
    <t>△△頭首工</t>
    <rPh sb="2" eb="5">
      <t>トウシュコウ</t>
    </rPh>
    <phoneticPr fontId="1"/>
  </si>
  <si>
    <t>B3.0×H2.2</t>
    <phoneticPr fontId="1"/>
  </si>
  <si>
    <t>開水路</t>
    <phoneticPr fontId="1"/>
  </si>
  <si>
    <t>暗渠</t>
    <phoneticPr fontId="1"/>
  </si>
  <si>
    <t>B2.8×H2.0</t>
    <phoneticPr fontId="1"/>
  </si>
  <si>
    <t>現在の健全度</t>
    <rPh sb="0" eb="2">
      <t>ゲンザイ</t>
    </rPh>
    <phoneticPr fontId="1"/>
  </si>
  <si>
    <t>現在の変状</t>
    <rPh sb="0" eb="2">
      <t>ゲンザイ</t>
    </rPh>
    <rPh sb="3" eb="5">
      <t>ヘンジョウオモ2</t>
    </rPh>
    <phoneticPr fontId="1"/>
  </si>
  <si>
    <t>ひび割れ(凍害)</t>
    <phoneticPr fontId="1"/>
  </si>
  <si>
    <t>粗骨材剥落(摩耗)</t>
    <phoneticPr fontId="1"/>
  </si>
  <si>
    <t>ひび割れ(初期欠陥)</t>
    <rPh sb="5" eb="9">
      <t>ショキケッカン</t>
    </rPh>
    <phoneticPr fontId="1"/>
  </si>
  <si>
    <t>重要度</t>
    <rPh sb="0" eb="3">
      <t>ジュウヨウド</t>
    </rPh>
    <phoneticPr fontId="1"/>
  </si>
  <si>
    <t>数量(直接入力)</t>
    <rPh sb="0" eb="2">
      <t>スウリョウ</t>
    </rPh>
    <rPh sb="3" eb="7">
      <t>チョクセツニュウリョク</t>
    </rPh>
    <phoneticPr fontId="1"/>
  </si>
  <si>
    <t>○○分水ゲート(No.1)</t>
    <rPh sb="2" eb="4">
      <t>ブンスイ</t>
    </rPh>
    <phoneticPr fontId="1"/>
  </si>
  <si>
    <t>扉体</t>
    <phoneticPr fontId="1"/>
  </si>
  <si>
    <t>戸当り</t>
    <phoneticPr fontId="1"/>
  </si>
  <si>
    <t>開閉装置</t>
    <rPh sb="0" eb="2">
      <t>カイヘイ</t>
    </rPh>
    <rPh sb="2" eb="4">
      <t>ソウチ</t>
    </rPh>
    <phoneticPr fontId="1"/>
  </si>
  <si>
    <t>機側操作盤</t>
    <rPh sb="0" eb="2">
      <t>キソク</t>
    </rPh>
    <rPh sb="2" eb="5">
      <t>ソウサバン</t>
    </rPh>
    <phoneticPr fontId="1"/>
  </si>
  <si>
    <t>数量(自動計算)</t>
    <rPh sb="0" eb="2">
      <t>スウリョウ</t>
    </rPh>
    <rPh sb="3" eb="5">
      <t>ジドウ</t>
    </rPh>
    <rPh sb="5" eb="7">
      <t>ケイサン</t>
    </rPh>
    <phoneticPr fontId="1"/>
  </si>
  <si>
    <t>B2.6×H1.8</t>
    <phoneticPr fontId="1"/>
  </si>
  <si>
    <t>B2.4×H1.6</t>
    <phoneticPr fontId="1"/>
  </si>
  <si>
    <t>堰柱(No.1)</t>
    <rPh sb="0" eb="2">
      <t>セキチュウ</t>
    </rPh>
    <phoneticPr fontId="1"/>
  </si>
  <si>
    <t>堰柱(No.2)</t>
    <rPh sb="0" eb="2">
      <t>セキチュウ</t>
    </rPh>
    <phoneticPr fontId="1"/>
  </si>
  <si>
    <t>堰柱(No.3)</t>
    <rPh sb="0" eb="2">
      <t>セキチュウ</t>
    </rPh>
    <phoneticPr fontId="1"/>
  </si>
  <si>
    <t>B2.5×H12.5</t>
    <phoneticPr fontId="1"/>
  </si>
  <si>
    <t>ひび割れ(初期欠陥)</t>
    <phoneticPr fontId="1"/>
  </si>
  <si>
    <t>F01D04</t>
  </si>
  <si>
    <t>F01D05</t>
  </si>
  <si>
    <t>F01D06</t>
  </si>
  <si>
    <t>F01D07</t>
  </si>
  <si>
    <t>F01K01</t>
  </si>
  <si>
    <t>F01K02</t>
  </si>
  <si>
    <t>F01K03</t>
  </si>
  <si>
    <t>F01K04</t>
  </si>
  <si>
    <t>F02D01</t>
  </si>
  <si>
    <t>F02D02</t>
  </si>
  <si>
    <t>F02D03</t>
  </si>
  <si>
    <t>劣化曲線</t>
  </si>
  <si>
    <t>余寿命</t>
  </si>
  <si>
    <t>TBM</t>
  </si>
  <si>
    <t>土木②</t>
  </si>
  <si>
    <t>土木③</t>
  </si>
  <si>
    <t>機械①</t>
  </si>
  <si>
    <t>機械②</t>
  </si>
  <si>
    <t>断面修復工法</t>
    <rPh sb="0" eb="2">
      <t>ダンメン</t>
    </rPh>
    <rPh sb="2" eb="4">
      <t>シュウフク</t>
    </rPh>
    <rPh sb="4" eb="6">
      <t>コウホウ</t>
    </rPh>
    <phoneticPr fontId="1"/>
  </si>
  <si>
    <t>表面被覆工法</t>
    <rPh sb="0" eb="2">
      <t>ヒョウメン</t>
    </rPh>
    <rPh sb="2" eb="4">
      <t>ヒフク</t>
    </rPh>
    <rPh sb="4" eb="6">
      <t>コウホウ</t>
    </rPh>
    <phoneticPr fontId="1"/>
  </si>
  <si>
    <t>m2</t>
    <phoneticPr fontId="1"/>
  </si>
  <si>
    <t>ひび割れ(凍害),鉄筋露出(凍害)</t>
    <phoneticPr fontId="1"/>
  </si>
  <si>
    <t>ひび割れ(初期欠陥),粗骨材剥落(摩耗)</t>
    <phoneticPr fontId="1"/>
  </si>
  <si>
    <t>見積</t>
    <rPh sb="0" eb="2">
      <t>ミツモリ</t>
    </rPh>
    <phoneticPr fontId="1"/>
  </si>
  <si>
    <t>更新</t>
    <rPh sb="0" eb="2">
      <t>コウシン</t>
    </rPh>
    <phoneticPr fontId="1"/>
  </si>
  <si>
    <t>式</t>
    <rPh sb="0" eb="1">
      <t>シキ</t>
    </rPh>
    <phoneticPr fontId="1"/>
  </si>
  <si>
    <t>積算</t>
    <rPh sb="0" eb="2">
      <t>セキサン</t>
    </rPh>
    <phoneticPr fontId="1"/>
  </si>
  <si>
    <t>表面補強工法</t>
    <rPh sb="0" eb="2">
      <t>ヒョウメン</t>
    </rPh>
    <rPh sb="2" eb="4">
      <t>ホキョウ</t>
    </rPh>
    <rPh sb="4" eb="6">
      <t>コウホウ</t>
    </rPh>
    <phoneticPr fontId="1"/>
  </si>
  <si>
    <t>防食工法</t>
    <rPh sb="0" eb="4">
      <t>ボウショクコウホウ</t>
    </rPh>
    <phoneticPr fontId="1"/>
  </si>
  <si>
    <t>交換</t>
    <rPh sb="0" eb="2">
      <t>コウカン</t>
    </rPh>
    <phoneticPr fontId="1"/>
  </si>
  <si>
    <t>ひび割れ充填工法</t>
    <rPh sb="2" eb="3">
      <t>ワ</t>
    </rPh>
    <rPh sb="4" eb="6">
      <t>ジュウテン</t>
    </rPh>
    <rPh sb="6" eb="8">
      <t>コウホウ</t>
    </rPh>
    <phoneticPr fontId="1"/>
  </si>
  <si>
    <t>ひび割れ箇所をUカットし、弾性シーリング材を注入して水分の浸入を防止する。</t>
    <phoneticPr fontId="1"/>
  </si>
  <si>
    <t>錆を除去し、補修の塗装を行い防食を図る。</t>
    <phoneticPr fontId="1"/>
  </si>
  <si>
    <t>破損しているため、部品交換により機能回復を図る。</t>
    <phoneticPr fontId="1"/>
  </si>
  <si>
    <t>動作不良により正常な機能が失われているため更新により機能回復を図る。</t>
    <phoneticPr fontId="1"/>
  </si>
  <si>
    <t>劣化因子を含むコンクリート部分を除去した後の断面を左官作業により修復する。</t>
    <phoneticPr fontId="1"/>
  </si>
  <si>
    <t>コンクリート表面にポリマーセメントモルタルをこて塗りや吹き付けにより被覆する。</t>
    <phoneticPr fontId="1"/>
  </si>
  <si>
    <t>FRPグリッドを吹付けポリマーセメントモルタルによって既設コンクリート構造と一体化させ補強する。</t>
    <phoneticPr fontId="1"/>
  </si>
  <si>
    <t>CK</t>
    <phoneticPr fontId="1"/>
  </si>
  <si>
    <t>余寿命</t>
    <rPh sb="0" eb="1">
      <t>ヨ</t>
    </rPh>
    <rPh sb="1" eb="3">
      <t>ジュミョウ</t>
    </rPh>
    <phoneticPr fontId="1"/>
  </si>
  <si>
    <t>余寿命推定根拠</t>
    <rPh sb="0" eb="1">
      <t>アマ</t>
    </rPh>
    <rPh sb="1" eb="3">
      <t>ジュミョウ</t>
    </rPh>
    <rPh sb="3" eb="5">
      <t>スイテイ</t>
    </rPh>
    <rPh sb="5" eb="7">
      <t>コンキョ</t>
    </rPh>
    <phoneticPr fontId="1"/>
  </si>
  <si>
    <t>リスク</t>
    <phoneticPr fontId="1"/>
  </si>
  <si>
    <t>Powered by PublicRPA</t>
    <phoneticPr fontId="1"/>
  </si>
  <si>
    <t>制御3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</si>
</sst>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0"/>
    <numFmt numFmtId="177" formatCode="&quot;No.&quot;0"/>
    <numFmt numFmtId="178" formatCode="\+0.000;\-0.000"/>
    <numFmt numFmtId="179" formatCode="00"/>
    <numFmt numFmtId="180" formatCode="#,##0_ "/>
    <numFmt numFmtId="181" formatCode="\+0.00;\-0.00"/>
    <numFmt numFmtId="182" formatCode="#,##0.00_ "/>
  </numFmts>
  <fonts count="8">
    <font>
      <sz val="11"/>
      <color theme="1"/>
      <name val="Yu Gothic"/>
      <family val="2"/>
      <scheme val="minor"/>
    </font>
    <font>
      <sz val="6"/>
      <name val="Yu Gothic"/>
      <family val="3"/>
      <charset val="128"/>
      <scheme val="minor"/>
    </font>
    <font>
      <sz val="11"/>
      <color rgb="FFFF0000"/>
      <name val="Yu Gothic"/>
      <family val="3"/>
      <charset val="128"/>
      <scheme val="minor"/>
    </font>
    <font>
      <sz val="11"/>
      <color rgb="FFFF0000"/>
      <name val="Yu Gothic"/>
      <family val="2"/>
      <scheme val="minor"/>
    </font>
    <font>
      <sz val="11"/>
      <name val="Yu Gothic"/>
      <family val="2"/>
      <scheme val="minor"/>
    </font>
    <font>
      <sz val="11"/>
      <name val="Yu Gothic"/>
      <family val="3"/>
      <charset val="128"/>
      <scheme val="minor"/>
    </font>
    <font>
      <u/>
      <sz val="11"/>
      <color theme="10"/>
      <name val="Yu Gothic"/>
      <family val="2"/>
      <scheme val="minor"/>
    </font>
    <font>
      <sz val="11"/>
      <color theme="0" tint="-0.499984740745262"/>
      <name val="Yu Gothic"/>
      <family val="3"/>
      <charset val="128"/>
      <scheme val="minor"/>
    </font>
  </fonts>
  <fills count="5">
    <fill>
      <patternFill patternType="none"/>
    </fill>
    <fill>
      <patternFill patternType="gray125"/>
    </fill>
    <fill>
      <patternFill patternType="solid">
        <fgColor rgb="FF0070C0"/>
        <bgColor indexed="64"/>
      </patternFill>
    </fill>
    <fill>
      <patternFill patternType="solid">
        <fgColor rgb="FFFF0000"/>
        <bgColor indexed="64"/>
      </patternFill>
    </fill>
    <fill>
      <patternFill patternType="solid">
        <fgColor rgb="FF00B050"/>
        <bgColor indexed="64"/>
      </patternFill>
    </fill>
  </fills>
  <borders count="1">
    <border>
      <left/>
      <right/>
      <top/>
      <bottom/>
      <diagonal/>
    </border>
  </borders>
  <cellStyleXfs count="2">
    <xf numFmtId="0" fontId="0" fillId="0" borderId="0"/>
    <xf numFmtId="0" fontId="6" fillId="0" borderId="0" applyNumberFormat="0" applyFill="0" applyBorder="0" applyAlignment="0" applyProtection="0"/>
  </cellStyleXfs>
  <cellXfs count="20">
    <xf numFmtId="0" fontId="0" fillId="0" borderId="0" xfId="0"/>
    <xf numFmtId="0" fontId="0" fillId="2" borderId="0" xfId="0" applyFill="1"/>
    <xf numFmtId="0" fontId="0" fillId="3" borderId="0" xfId="0" applyFill="1"/>
    <xf numFmtId="0" fontId="0" fillId="0" borderId="0" xfId="0" applyAlignment="1">
      <alignment horizontal="center"/>
    </xf>
    <xf numFmtId="178" fontId="0" fillId="0" borderId="0" xfId="0" applyNumberFormat="1" applyAlignment="1">
      <alignment horizontal="left"/>
    </xf>
    <xf numFmtId="177" fontId="0" fillId="0" borderId="0" xfId="0" applyNumberFormat="1" applyAlignment="1">
      <alignment horizontal="left"/>
    </xf>
    <xf numFmtId="176" fontId="0" fillId="0" borderId="0" xfId="0" applyNumberFormat="1" applyAlignment="1">
      <alignment horizontal="center"/>
    </xf>
    <xf numFmtId="0" fontId="3" fillId="0" borderId="0" xfId="0" applyFont="1"/>
    <xf numFmtId="0" fontId="5" fillId="0" borderId="0" xfId="0" applyFont="1"/>
    <xf numFmtId="0" fontId="2" fillId="0" borderId="0" xfId="0" applyFont="1"/>
    <xf numFmtId="179" fontId="0" fillId="0" borderId="0" xfId="0" applyNumberFormat="1" applyAlignment="1">
      <alignment horizontal="center"/>
    </xf>
    <xf numFmtId="176" fontId="0" fillId="0" borderId="0" xfId="0" applyNumberFormat="1"/>
    <xf numFmtId="180" fontId="0" fillId="0" borderId="0" xfId="0" applyNumberFormat="1"/>
    <xf numFmtId="181" fontId="0" fillId="0" borderId="0" xfId="0" applyNumberFormat="1" applyAlignment="1">
      <alignment horizontal="left"/>
    </xf>
    <xf numFmtId="182" fontId="0" fillId="0" borderId="0" xfId="0" applyNumberFormat="1"/>
    <xf numFmtId="182" fontId="4" fillId="0" borderId="0" xfId="0" applyNumberFormat="1" applyFont="1"/>
    <xf numFmtId="0" fontId="0" fillId="0" borderId="0" xfId="0" applyAlignment="1" applyProtection="1">
      <alignment horizontal="center"/>
      <protection locked="0"/>
    </xf>
    <xf numFmtId="0" fontId="7" fillId="0" borderId="0" xfId="0" applyFont="1" applyAlignment="1">
      <alignment horizontal="right"/>
    </xf>
    <xf numFmtId="0" fontId="6" fillId="0" borderId="0" xfId="1" applyAlignment="1" applyProtection="1">
      <alignment horizontal="right"/>
    </xf>
    <xf numFmtId="0" fontId="0" fillId="4" borderId="0" xfId="0" applyFill="1"/>
  </cellXfs>
  <cellStyles count="2">
    <cellStyle name="ハイパーリンク" xfId="1" builtinId="8"/>
    <cellStyle name="標準" xfId="0" builtinId="0"/>
  </cellStyles>
  <dxfs count="75">
    <dxf>
      <fill>
        <patternFill patternType="lightGray"/>
      </fill>
    </dxf>
    <dxf>
      <fill>
        <patternFill patternType="lightGray"/>
      </fill>
    </dxf>
    <dxf>
      <fill>
        <patternFill patternType="lightGray"/>
      </fill>
    </dxf>
    <dxf>
      <fill>
        <patternFill>
          <bgColor rgb="FFCCCCFF"/>
        </patternFill>
      </fill>
    </dxf>
    <dxf>
      <fill>
        <patternFill>
          <bgColor theme="7" tint="0.79998168889431442"/>
        </patternFill>
      </fill>
    </dxf>
    <dxf>
      <alignment horizontal="center" vertical="bottom" textRotation="0" wrapText="0" indent="0" justifyLastLine="0" shrinkToFit="0" readingOrder="0"/>
    </dxf>
    <dxf>
      <numFmt numFmtId="180" formatCode="#,##0_ "/>
    </dxf>
    <dxf>
      <numFmt numFmtId="182" formatCode="#,##0.00_ "/>
    </dxf>
    <dxf>
      <numFmt numFmtId="0" formatCode="General"/>
    </dxf>
    <dxf>
      <alignment horizontal="center" vertical="bottom" textRotation="0" wrapText="0" indent="0" justifyLastLine="0" shrinkToFit="0" readingOrder="0"/>
    </dxf>
    <dxf>
      <font>
        <strike val="0"/>
        <outline val="0"/>
        <shadow val="0"/>
        <u val="none"/>
        <vertAlign val="baseline"/>
        <sz val="11"/>
        <color rgb="FFFF0000"/>
        <name val="Yu Gothic"/>
        <family val="3"/>
        <charset val="128"/>
        <scheme val="minor"/>
      </font>
    </dxf>
    <dxf>
      <numFmt numFmtId="176" formatCode="000"/>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center" vertical="bottom" textRotation="0" wrapText="0" indent="0" justifyLastLine="0" shrinkToFit="0" readingOrder="0"/>
    </dxf>
    <dxf>
      <numFmt numFmtId="176" formatCode="000"/>
      <alignment horizontal="center" vertical="bottom" textRotation="0" wrapText="0" indent="0" justifyLastLine="0" shrinkToFit="0" readingOrder="0"/>
    </dxf>
    <dxf>
      <numFmt numFmtId="176" formatCode="000"/>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numFmt numFmtId="0" formatCode="General"/>
    </dxf>
    <dxf>
      <numFmt numFmtId="0" formatCode="General"/>
      <alignment horizontal="center" vertical="bottom" textRotation="0" wrapText="0" indent="0" justifyLastLine="0" shrinkToFit="0" readingOrder="0"/>
    </dxf>
    <dxf>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numFmt numFmtId="0" formatCode="General"/>
    </dxf>
    <dxf>
      <numFmt numFmtId="0" formatCode="General"/>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numFmt numFmtId="0" formatCode="General"/>
    </dxf>
    <dxf>
      <numFmt numFmtId="182" formatCode="#,##0.00_ "/>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0" formatCode="General"/>
    </dxf>
    <dxf>
      <numFmt numFmtId="0" formatCode="General"/>
    </dxf>
    <dxf>
      <numFmt numFmtId="0" formatCode="General"/>
      <alignment horizontal="general" vertical="bottom" textRotation="0" wrapText="0" indent="0" justifyLastLine="0" shrinkToFit="0" readingOrder="0"/>
    </dxf>
    <dxf>
      <font>
        <strike val="0"/>
        <outline val="0"/>
        <shadow val="0"/>
        <u val="none"/>
        <vertAlign val="baseline"/>
        <sz val="11"/>
        <color auto="1"/>
        <name val="Yu Gothic"/>
        <scheme val="minor"/>
      </font>
      <numFmt numFmtId="0" formatCode="General"/>
      <alignment horizontal="general" vertical="bottom" textRotation="0" wrapText="0" indent="0" justifyLastLine="0" shrinkToFit="0" readingOrder="0"/>
    </dxf>
    <dxf>
      <numFmt numFmtId="176" formatCode="000"/>
      <alignment horizontal="center" vertical="bottom" textRotation="0" wrapText="0" indent="0" justifyLastLine="0" shrinkToFit="0" readingOrder="0"/>
    </dxf>
    <dxf>
      <alignment horizontal="general" vertical="bottom" textRotation="0" wrapText="0" indent="0" justifyLastLine="0" shrinkToFit="0" readingOrder="0"/>
    </dxf>
    <dxf>
      <numFmt numFmtId="0" formatCode="General"/>
      <alignment horizontal="general" vertical="bottom" textRotation="0" wrapText="0" indent="0" justifyLastLine="0" shrinkToFit="0" readingOrder="0"/>
    </dxf>
    <dxf>
      <numFmt numFmtId="179" formatCode="00"/>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strike val="0"/>
        <outline val="0"/>
        <shadow val="0"/>
        <u val="none"/>
        <vertAlign val="baseline"/>
        <sz val="11"/>
        <color auto="1"/>
        <name val="Yu Gothic"/>
        <family val="2"/>
        <scheme val="minor"/>
      </font>
      <numFmt numFmtId="182" formatCode="#,##0.00_ "/>
    </dxf>
    <dxf>
      <font>
        <strike val="0"/>
        <outline val="0"/>
        <shadow val="0"/>
        <u val="none"/>
        <vertAlign val="baseline"/>
        <sz val="11"/>
        <color auto="1"/>
        <name val="Yu Gothic"/>
        <family val="2"/>
        <scheme val="minor"/>
      </font>
      <numFmt numFmtId="182" formatCode="#,##0.00_ "/>
    </dxf>
    <dxf>
      <numFmt numFmtId="182" formatCode="#,##0.00_ "/>
    </dxf>
    <dxf>
      <numFmt numFmtId="180" formatCode="#,##0_ "/>
    </dxf>
    <dxf>
      <numFmt numFmtId="181" formatCode="\+0.00;\-0.00"/>
      <alignment horizontal="left" vertical="bottom" textRotation="0" wrapText="0" indent="0" justifyLastLine="0" shrinkToFit="0" readingOrder="0"/>
    </dxf>
    <dxf>
      <numFmt numFmtId="177" formatCode="&quot;No.&quot;0"/>
      <alignment horizontal="left" vertical="bottom" textRotation="0" wrapText="0" indent="0" justifyLastLine="0" shrinkToFit="0" readingOrder="0"/>
    </dxf>
    <dxf>
      <numFmt numFmtId="178" formatCode="\+0.000;\-0.000"/>
      <alignment horizontal="left" vertical="bottom" textRotation="0" wrapText="0" indent="0" justifyLastLine="0" shrinkToFit="0" readingOrder="0"/>
    </dxf>
    <dxf>
      <numFmt numFmtId="181" formatCode="\+0.00;\-0.00"/>
      <alignment horizontal="left" vertical="bottom" textRotation="0" wrapText="0" indent="0" justifyLastLine="0" shrinkToFit="0" readingOrder="0"/>
    </dxf>
    <dxf>
      <numFmt numFmtId="177" formatCode="&quot;No.&quot;0"/>
      <alignment horizontal="left" vertical="bottom" textRotation="0" wrapText="0" indent="0" justifyLastLine="0" shrinkToFit="0" readingOrder="0"/>
    </dxf>
    <dxf>
      <font>
        <strike val="0"/>
        <outline val="0"/>
        <shadow val="0"/>
        <u val="none"/>
        <vertAlign val="baseline"/>
        <sz val="11"/>
        <color auto="1"/>
        <name val="Yu Gothic"/>
        <family val="3"/>
        <charset val="128"/>
        <scheme val="minor"/>
      </font>
    </dxf>
    <dxf>
      <alignment horizontal="general" vertical="bottom" textRotation="0" wrapText="0" indent="0" justifyLastLine="0" shrinkToFit="0" readingOrder="0"/>
    </dxf>
    <dxf>
      <numFmt numFmtId="0" formatCode="General"/>
    </dxf>
    <dxf>
      <numFmt numFmtId="0" formatCode="General"/>
    </dxf>
    <dxf>
      <alignment horizontal="general" vertical="bottom" textRotation="0" wrapText="0" indent="0" justifyLastLine="0" shrinkToFit="0" readingOrder="0"/>
    </dxf>
    <dxf>
      <numFmt numFmtId="176" formatCode="000"/>
      <alignment horizontal="center" vertical="bottom" textRotation="0" wrapText="0" indent="0" justifyLastLine="0" shrinkToFit="0" readingOrder="0"/>
    </dxf>
    <dxf>
      <numFmt numFmtId="176" formatCode="000"/>
      <alignment horizontal="general" vertical="bottom" textRotation="0" wrapText="0" indent="0" justifyLastLine="0" shrinkToFit="0" readingOrder="0"/>
    </dxf>
    <dxf>
      <fill>
        <patternFill patternType="solid">
          <fgColor indexed="64"/>
          <bgColor rgb="FF0070C0"/>
        </patternFill>
      </fill>
    </dxf>
    <dxf>
      <numFmt numFmtId="0" formatCode="General"/>
      <alignment horizontal="general" vertical="bottom" textRotation="0" wrapText="0" indent="0" justifyLastLine="0" shrinkToFit="0" readingOrder="0"/>
    </dxf>
    <dxf>
      <numFmt numFmtId="179" formatCode="00"/>
      <alignment horizontal="center" vertical="bottom" textRotation="0" wrapText="0" indent="0" justifyLastLine="0" shrinkToFit="0" readingOrder="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fill>
        <patternFill patternType="solid">
          <fgColor indexed="64"/>
          <bgColor rgb="FFFF0000"/>
        </patternFill>
      </fill>
      <protection locked="1" hidden="0"/>
    </dxf>
  </dxfs>
  <tableStyles count="0" defaultTableStyle="TableStyleMedium2" defaultPivotStyle="PivotStyleLight16"/>
  <colors>
    <mruColors>
      <color rgb="FFCCCCFF"/>
      <color rgb="FFCC99FF"/>
      <color rgb="FF9966FF"/>
      <color rgb="FFCC0000"/>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5CAA201-64ED-450A-8EE9-DFE6B0255D91}" name="_共通" displayName="_共通" ref="A1:D2" totalsRowShown="0" headerRowDxfId="74" dataDxfId="73">
  <autoFilter ref="A1:D2" xr:uid="{F5CAA201-64ED-450A-8EE9-DFE6B0255D91}"/>
  <tableColumns count="4">
    <tableColumn id="1" xr3:uid="{9B27E44A-63D3-459A-BD71-4110D8B40D03}" name="検討期間" dataDxfId="72"/>
    <tableColumn id="2" xr3:uid="{A71626A0-8BFF-4506-9422-DF583FE91B06}" name="機能診断年度" dataDxfId="71"/>
    <tableColumn id="3" xr3:uid="{70046100-5211-4546-A743-AEB20E6D043E}" name="検討開始年度" dataDxfId="70"/>
    <tableColumn id="4" xr3:uid="{32650E68-4482-4458-B47A-C8A4D6C1850E}" name="対策初年度" dataDxfId="69"/>
  </tableColumns>
  <tableStyleInfo name="TableStyleMedium4"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ED8F22D-5306-42B3-8DD9-E318DD95837A}" name="_施設" displayName="_施設" ref="A1:E20" totalsRowShown="0">
  <autoFilter ref="A1:E20" xr:uid="{7ED8F22D-5306-42B3-8DD9-E318DD95837A}"/>
  <tableColumns count="5">
    <tableColumn id="5" xr3:uid="{C4763220-50C7-4EF1-9511-DB5FACE04711}" name="通し番号" dataDxfId="68">
      <calculatedColumnFormula array="1">ROW()-ROW(_施設[#Headers])</calculatedColumnFormula>
    </tableColumn>
    <tableColumn id="1" xr3:uid="{42BF77E0-EB50-4EFB-A69F-D3D5F45B8EF1}" name="施設番号" dataDxfId="67">
      <calculatedColumnFormula>"F"&amp;TEXT(_施設[[#This Row],[通し番号]],"00")</calculatedColumnFormula>
    </tableColumn>
    <tableColumn id="2" xr3:uid="{22CCF64D-7ECC-498E-87B4-9539FD8E0910}" name="事務所名"/>
    <tableColumn id="3" xr3:uid="{55E23282-9153-42E4-8A8F-511A3D639EEF}" name="地区名"/>
    <tableColumn id="4" xr3:uid="{E5E8EA18-75D2-4A08-A414-59B4A34620E2}" name="施設名"/>
  </tableColumns>
  <tableStyleInfo name="TableStyleMedium4"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1EFDC32-AE77-404A-95FA-473A3DAE3975}" name="_構造物" displayName="_構造物" ref="A1:AC101" totalsRowShown="0" headerRowDxfId="66">
  <autoFilter ref="A1:AC101" xr:uid="{91EFDC32-AE77-404A-95FA-473A3DAE3975}"/>
  <tableColumns count="29">
    <tableColumn id="21" xr3:uid="{F579E3E8-DDDE-41FF-B869-67055709DA7F}" name="CK" dataDxfId="65"/>
    <tableColumn id="1" xr3:uid="{B751B0F7-724E-4E47-B3B4-FD14EA433613}" name="通し番号" dataDxfId="64">
      <calculatedColumnFormula array="1">ROW()-ROW(_構造物[#Headers])</calculatedColumnFormula>
    </tableColumn>
    <tableColumn id="2" xr3:uid="{2066BDEF-FBAB-40F7-8AF2-C8247A97FB51}" name="施設番号" dataDxfId="63"/>
    <tableColumn id="3" xr3:uid="{D796EC39-EC1F-41E0-A49A-044F4BFA7B0C}" name="地区名" dataDxfId="62">
      <calculatedColumnFormula array="1">_xlfn.IFS(_構造物[[#This Row],[施設番号]]="","",TRUE,_xlfn.XLOOKUP(_構造物[[#This Row],[施設番号]],_施設[施設番号],_施設[地区名],0))</calculatedColumnFormula>
    </tableColumn>
    <tableColumn id="4" xr3:uid="{AEA8BE46-F10C-4E41-AE06-47B34F14E03F}" name="施設名" dataDxfId="61">
      <calculatedColumnFormula array="1">_xlfn.IFS(_構造物[[#This Row],[施設番号]]="","",TRUE,_xlfn.XLOOKUP(_構造物[[#This Row],[施設番号]],_施設[施設番号],_施設[施設名],0))</calculatedColumnFormula>
    </tableColumn>
    <tableColumn id="5" xr3:uid="{601E8104-66F9-4905-A44C-BBFD294821BE}" name="区分" dataDxfId="60"/>
    <tableColumn id="6" xr3:uid="{3564711F-8A1F-45B1-9D81-55921D08F1C4}" name="形式/設備名" dataDxfId="59"/>
    <tableColumn id="7" xr3:uid="{C83261B0-EAE6-4ADD-AD14-96B7F7510C51}" name="規格/装置名"/>
    <tableColumn id="8" xr3:uid="{C7DE4777-5FD0-40F4-AFB6-55E5F9059734}" name="規模/部位"/>
    <tableColumn id="9" xr3:uid="{55D1B6B2-0DCE-4DE6-B3BA-0122FDC0DEAE}" name="測点No(始)" dataDxfId="58"/>
    <tableColumn id="10" xr3:uid="{A1C5B55C-1F97-4787-8BCA-429CE18E71A4}" name="測点m(始)" dataDxfId="57"/>
    <tableColumn id="13" xr3:uid="{E5B187A4-DD33-4588-A0CC-8A7003490418}" name="～" dataDxfId="56">
      <calculatedColumnFormula array="1">_xlfn.IFS(_構造物[[#This Row],[測点No(終)]]="","",TRUE,"～")</calculatedColumnFormula>
    </tableColumn>
    <tableColumn id="11" xr3:uid="{51534D04-EEC3-429F-97BA-F2127353CED1}" name="測点No(終)" dataDxfId="55"/>
    <tableColumn id="12" xr3:uid="{E17CCAF7-74AC-4939-8042-983CC11511ED}" name="測点m(終)" dataDxfId="54"/>
    <tableColumn id="14" xr3:uid="{73503A08-06CD-4ADB-A018-491703AC2DF9}" name="No間隔(m)" dataDxfId="53"/>
    <tableColumn id="16" xr3:uid="{074652D3-A625-4238-979C-FB876EDCCA81}" name="数量(自動計算)" dataDxfId="52">
      <calculatedColumnFormula array="1">_xlfn.IFS(
_構造物[[#This Row],[No間隔(m)]]="","",
_構造物[[#This Row],[測点No(始)]]="","",
TRUE,(_構造物[[#This Row],[測点No(終)]]-_構造物[[#This Row],[測点No(始)]])*_構造物[[#This Row],[No間隔(m)]]+(_構造物[[#This Row],[測点m(終)]]-_構造物[[#This Row],[測点m(始)]])
)</calculatedColumnFormula>
    </tableColumn>
    <tableColumn id="31" xr3:uid="{167AD42C-5317-4921-9E76-1A487C2BB9AD}" name="数量(直接入力)" dataDxfId="51"/>
    <tableColumn id="32" xr3:uid="{75A26AEB-9DBF-4ABA-806B-6C88206B2461}" name="数量" dataDxfId="50">
      <calculatedColumnFormula array="1">_xlfn.IFS(
AND(_構造物[[#This Row],[数量(自動計算)]]="",_構造物[[#This Row],[数量(直接入力)]]=""),"",
AND(_構造物[[#This Row],[数量(自動計算)]]&lt;&gt;"",_構造物[[#This Row],[数量(直接入力)]]=""),_構造物[[#This Row],[数量(自動計算)]],
TRUE,_構造物[[#This Row],[数量(直接入力)]]
)</calculatedColumnFormula>
    </tableColumn>
    <tableColumn id="17" xr3:uid="{BF6E8840-78B2-4641-9EF2-F6725619A0E0}" name="単位"/>
    <tableColumn id="18" xr3:uid="{029BBAE5-83DA-47AE-9D8A-A984A909355C}" name="供用開始年度(交換年度)" dataDxfId="49"/>
    <tableColumn id="26" xr3:uid="{D94F8DE6-3C2B-4B27-99AD-0CB5DE7F79B7}" name="現在の健全度" dataDxfId="48"/>
    <tableColumn id="25" xr3:uid="{D9FB0AB8-690A-466E-A7A1-ABE193FFD4C3}" name="現在の変状"/>
    <tableColumn id="15" xr3:uid="{21D91DF9-4047-4DAF-A9FB-EF87DF472872}" name="参考耐用年数" dataDxfId="47"/>
    <tableColumn id="28" xr3:uid="{F20CA356-2FC1-4C0E-B821-E6E2F19BBDD5}" name="重要度" dataDxfId="46"/>
    <tableColumn id="19" xr3:uid="{868B5A2E-51E4-48BC-A234-7187299D0AEC}" name="リスク" dataDxfId="45"/>
    <tableColumn id="29" xr3:uid="{DAF73835-371A-426F-A550-8279EBB2FB21}" name="管理水準" dataDxfId="44"/>
    <tableColumn id="30" xr3:uid="{699142DC-844C-40D4-B089-85C1496B7F7B}" name="グループ番号用の振り番" dataDxfId="43"/>
    <tableColumn id="22" xr3:uid="{DEB925A3-83B6-4C3C-9907-2DF6FE30673D}" name="グループ番号" dataDxfId="42">
      <calculatedColumnFormula array="1">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calculatedColumnFormula>
    </tableColumn>
    <tableColumn id="20" xr3:uid="{53B927E5-ADC9-45BE-8097-6F922DB301C8}" name="備考" dataDxfId="41"/>
  </tableColumns>
  <tableStyleInfo name="TableStyleMedium4"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4775ED8-70C9-4084-82A6-37039799D5A5}" name="_グループ" displayName="_グループ" ref="A1:S101" totalsRowShown="0">
  <autoFilter ref="A1:S101" xr:uid="{D4775ED8-70C9-4084-82A6-37039799D5A5}"/>
  <tableColumns count="19">
    <tableColumn id="1" xr3:uid="{E7C7778B-59C8-4BFB-81CF-A75D1F841B0B}" name="通し番号" dataDxfId="40">
      <calculatedColumnFormula array="1">ROW()-ROW(_グループ[#Headers])</calculatedColumnFormula>
    </tableColumn>
    <tableColumn id="2" xr3:uid="{F46E8CED-2BB6-42B1-8EB9-3D2A0DDBF4EF}" name="グループ番号" dataDxfId="39">
      <calculatedColumnFormula array="1">IFERROR(INDEX(_xlfn._xlws.SORT(_xlfn.UNIQUE(_xlfn._xlws.FILTER(_構造物[グループ番号],_構造物[グループ番号]&lt;&gt;"")),1,1,FALSE),_グループ[[#This Row],[通し番号]],0),"")</calculatedColumnFormula>
    </tableColumn>
    <tableColumn id="3" xr3:uid="{07470C65-8ECC-464B-817B-96AE8B71D273}" name="施設番号" dataDxfId="38">
      <calculatedColumnFormula array="1">_xlfn.IFS(_グループ[[#This Row],[グループ番号]]="","",TRUE,_xlfn.XLOOKUP(_グループ[[#This Row],[グループ番号]],_構造物[グループ番号],_構造物[施設番号]))</calculatedColumnFormula>
    </tableColumn>
    <tableColumn id="4" xr3:uid="{DD32D11B-534C-46AE-8A08-590F8FEC407F}" name="地区名" dataDxfId="37">
      <calculatedColumnFormula array="1">_xlfn.IFS(_グループ[[#This Row],[グループ番号]]="","",TRUE,_xlfn.XLOOKUP(_グループ[[#This Row],[グループ番号]],_構造物[グループ番号],_構造物[地区名]))</calculatedColumnFormula>
    </tableColumn>
    <tableColumn id="5" xr3:uid="{0E956BD0-33A6-478C-B604-8CBC316FC823}" name="施設名" dataDxfId="36">
      <calculatedColumnFormula array="1">_xlfn.IFS(_グループ[[#This Row],[グループ番号]]="","",TRUE,_xlfn.XLOOKUP(_グループ[[#This Row],[グループ番号]],_構造物[グループ番号],_構造物[施設名]))</calculatedColumnFormula>
    </tableColumn>
    <tableColumn id="6" xr3:uid="{4DF32566-90D6-42EA-8CDD-4D5948031690}" name="区分" dataDxfId="35">
      <calculatedColumnFormula array="1">_xlfn.IFS(_グループ[[#This Row],[グループ番号]]="","",TRUE,_xlfn.XLOOKUP(_グループ[[#This Row],[グループ番号]],_構造物[グループ番号],_構造物[区分]))</calculatedColumnFormula>
    </tableColumn>
    <tableColumn id="7" xr3:uid="{97048C1A-0664-4082-9DC1-4F4D251EBFD0}" name="形式/設備名" dataDxfId="34">
      <calculatedColumnFormula array="1">_xlfn.IFS(_グループ[[#This Row],[グループ番号]]="","",_xlfn.XLOOKUP(_グループ[[#This Row],[グループ番号]],_構造物[グループ番号],_構造物[形式/設備名])="","",TRUE,_xlfn.XLOOKUP(_グループ[[#This Row],[グループ番号]],_構造物[グループ番号],_構造物[形式/設備名]))</calculatedColumnFormula>
    </tableColumn>
    <tableColumn id="8" xr3:uid="{2D7042CC-F41B-4CCC-A0D0-A6AA76D93C9A}" name="規格/装置名" dataDxfId="33">
      <calculatedColumnFormula array="1">_xlfn.IFS(_グループ[[#This Row],[グループ番号]]="","",_xlfn.XLOOKUP(_グループ[[#This Row],[グループ番号]],_構造物[グループ番号],_構造物[規格/装置名])="","",TRUE,_xlfn.XLOOKUP(_グループ[[#This Row],[グループ番号]],_構造物[グループ番号],_構造物[規格/装置名]))</calculatedColumnFormula>
    </tableColumn>
    <tableColumn id="9" xr3:uid="{DD1CC47D-339D-4A81-A809-5C6F1D4D6F63}" name="規模/部位" dataDxfId="32">
      <calculatedColumnFormula array="1">_xlfn.IFS(_グループ[[#This Row],[グループ番号]]="","",_xlfn.XLOOKUP(_グループ[[#This Row],[グループ番号]],_構造物[グループ番号],_構造物[規模/部位])="","",TRUE,_xlfn.XLOOKUP(_グループ[[#This Row],[グループ番号]],_構造物[グループ番号],_構造物[規模/部位]))</calculatedColumnFormula>
    </tableColumn>
    <tableColumn id="10" xr3:uid="{F8977D59-C658-41AF-9AE1-13A6FCC05C14}" name="数量" dataDxfId="31">
      <calculatedColumnFormula array="1">_xlfn.IFS(_グループ[[#This Row],[グループ番号]]="","",TRUE,SUMIFS(_構造物[数量],_構造物[グループ番号],_グループ[[#This Row],[グループ番号]]))</calculatedColumnFormula>
    </tableColumn>
    <tableColumn id="11" xr3:uid="{25A2859F-9F3E-4111-AAF5-1FA01B2B555B}" name="単位" dataDxfId="30">
      <calculatedColumnFormula array="1">_xlfn.IFS(_グループ[[#This Row],[グループ番号]]="","",TRUE,_xlfn.XLOOKUP(_グループ[[#This Row],[グループ番号]],_構造物[グループ番号],_構造物[単位]))</calculatedColumnFormula>
    </tableColumn>
    <tableColumn id="12" xr3:uid="{46177CEA-841B-4578-A48B-F218598AE05A}" name="供用開始年度(交換年度)" dataDxfId="29">
      <calculatedColumnFormula array="1">_xlfn.IFS(_グループ[[#This Row],[グループ番号]]="","",TRUE,_xlfn.XLOOKUP(_グループ[[#This Row],[グループ番号]],_構造物[グループ番号],_構造物[供用開始年度(交換年度)]))</calculatedColumnFormula>
    </tableColumn>
    <tableColumn id="13" xr3:uid="{A6E44637-6088-4164-A01A-40F3F2D9F642}" name="現在の健全度" dataDxfId="28">
      <calculatedColumnFormula array="1">_xlfn.IFS(_グループ[[#This Row],[グループ番号]]="","",_xlfn.XLOOKUP(_グループ[[#This Row],[グループ番号]],_構造物[グループ番号],_構造物[現在の健全度])="","",TRUE,_xlfn.XLOOKUP(_グループ[[#This Row],[グループ番号]],_構造物[グループ番号],_構造物[現在の健全度]))</calculatedColumnFormula>
    </tableColumn>
    <tableColumn id="14" xr3:uid="{2F7BCBB9-45D4-4841-8E6E-8C701C0D4EFF}" name="変状(主な劣化要因) //土木" dataDxfId="27">
      <calculatedColumnFormula array="1">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calculatedColumnFormula>
    </tableColumn>
    <tableColumn id="15" xr3:uid="{5FDCDDB3-D528-47C8-8450-990C47CF8247}" name="参考耐用年数" dataDxfId="26">
      <calculatedColumnFormula array="1">_xlfn.IFS(_グループ[[#This Row],[グループ番号]]="","",TRUE,_xlfn.XLOOKUP(_グループ[[#This Row],[グループ番号]],_構造物[グループ番号],_構造物[参考耐用年数]))</calculatedColumnFormula>
    </tableColumn>
    <tableColumn id="17" xr3:uid="{461890C3-BF4A-4F31-B19C-9DC6A12487F1}" name="性能低下予測方法" dataDxfId="25"/>
    <tableColumn id="19" xr3:uid="{B369427F-3A45-4847-B1C8-4929CEF93879}" name="余寿命" dataDxfId="24">
      <calculatedColumnFormula array="1">_xlfn.IFS(_グループ[[#This Row],[グループ番号]]="","",_グループ[[#This Row],[性能低下予測方法]]&lt;&gt;"余寿命","",TRUE,_グループ[[#This Row],[参考耐用年数]]-(OFFSET(_共通[[#Headers],[機能診断年度]],1,0)-_グループ[[#This Row],[供用開始年度(交換年度)]]))</calculatedColumnFormula>
    </tableColumn>
    <tableColumn id="16" xr3:uid="{43568CCE-2166-41D7-8F39-BB4BA74A9724}" name="余寿命推定根拠" dataDxfId="23">
      <calculatedColumnFormula array="1">_xlfn.IFS(_グループ[[#This Row],[グループ番号]]="","",_グループ[[#This Row],[性能低下予測方法]]&lt;&gt;"余寿命","",TRUE,"参考耐用年数－経過年数")</calculatedColumnFormula>
    </tableColumn>
    <tableColumn id="18" xr3:uid="{88D1A538-9E0B-43CE-8D03-E27937093AB9}" name="管理水準" dataDxfId="22">
      <calculatedColumnFormula array="1">_xlfn.IFS(_グループ[[#This Row],[グループ番号]]="","",TRUE,_xlfn.XLOOKUP(_グループ[[#This Row],[グループ番号]],_構造物[グループ番号],_構造物[管理水準]))</calculatedColumnFormula>
    </tableColumn>
  </tableColumns>
  <tableStyleInfo name="TableStyleMedium4"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495C4A32-96C6-4D31-9566-8A6F9EACBF0B}" name="_対策工" displayName="_対策工" ref="A1:U501" totalsRowShown="0">
  <autoFilter ref="A1:U501" xr:uid="{495C4A32-96C6-4D31-9566-8A6F9EACBF0B}"/>
  <tableColumns count="21">
    <tableColumn id="1" xr3:uid="{EA7915CC-F729-4D9C-9F94-569726FBF4D5}" name="通し番号" dataDxfId="21">
      <calculatedColumnFormula array="1">ROW()-ROW(_対策工[#Headers])</calculatedColumnFormula>
    </tableColumn>
    <tableColumn id="12" xr3:uid="{DF3C26BC-26F5-412C-953F-41BA58208142}" name="制御1" dataDxfId="20">
      <calculatedColumnFormula array="1">_xlfn.IFS(_対策工[[#This Row],[シナリオ名称]]="","",
RIGHT(_対策工[[#This Row],[シナリオ名称]],1)="①",1,
RIGHT(_対策工[[#This Row],[シナリオ名称]],1)="②",2,
RIGHT(_対策工[[#This Row],[シナリオ名称]],1)="③",3,
RIGHT(_対策工[[#This Row],[シナリオ名称]],1)="④",4,
ture,"")</calculatedColumnFormula>
    </tableColumn>
    <tableColumn id="13" xr3:uid="{6956E09D-B106-4F73-9AC5-3BC319A35423}" name="制御2" dataDxfId="19">
      <calculatedColumnFormula array="1">_xlfn.IFS(OR(_対策工[[#This Row],[シナリオ名称]]="",_対策工[[#This Row],[グループ番号]]=""),"",TRUE,COUNTIF(_xlfn.TAKE(_対策工[制御3],_対策工[[#This Row],[通し番号]]),_対策工[[#This Row],[制御3]]))</calculatedColumnFormula>
    </tableColumn>
    <tableColumn id="21" xr3:uid="{7553129F-C020-4781-94FB-AE41FFF5208E}" name="制御3" dataDxfId="18">
      <calculatedColumnFormula>_対策工[[#This Row],[シナリオ名称]]&amp;_対策工[[#This Row],[グループ番号]]</calculatedColumnFormula>
    </tableColumn>
    <tableColumn id="14" xr3:uid="{E3D1DEC1-2AF6-4108-9E8F-2C1DCB9BC902}" name="施設番号" dataDxfId="17">
      <calculatedColumnFormula array="1">_xlfn.IFS(_対策工[[#This Row],[グループ番号]]="","",TRUE,_xlfn.XLOOKUP(_対策工[[#This Row],[グループ番号]],_グループ[グループ番号],_グループ[施設番号]))</calculatedColumnFormula>
    </tableColumn>
    <tableColumn id="16" xr3:uid="{2125254E-EE54-47C1-B176-9CA3C34A496A}" name="地区名" dataDxfId="16">
      <calculatedColumnFormula array="1">_xlfn.IFS(_対策工[[#This Row],[グループ番号]]="","",TRUE,_xlfn.XLOOKUP(_対策工[[#This Row],[グループ番号]],_グループ[グループ番号],_グループ[地区名]))</calculatedColumnFormula>
    </tableColumn>
    <tableColumn id="17" xr3:uid="{A5753B2F-F2C9-4479-99A2-94E37367B216}" name="施設名" dataDxfId="15">
      <calculatedColumnFormula array="1">_xlfn.IFS(_対策工[[#This Row],[グループ番号]]="","",TRUE,_xlfn.XLOOKUP(_対策工[[#This Row],[グループ番号]],_グループ[グループ番号],_グループ[施設名]))</calculatedColumnFormula>
    </tableColumn>
    <tableColumn id="18" xr3:uid="{6999F932-8723-4EE9-BEA7-F54D5A575978}" name="形式/設備名" dataDxfId="14">
      <calculatedColumnFormula array="1">_xlfn.IFS(_対策工[[#This Row],[グループ番号]]="","",TRUE,_xlfn.XLOOKUP(_対策工[[#This Row],[グループ番号]],_グループ[グループ番号],_グループ[形式/設備名]))</calculatedColumnFormula>
    </tableColumn>
    <tableColumn id="19" xr3:uid="{07CF61D4-E986-47D9-A3E2-83271ACE5161}" name="規格/装置名" dataDxfId="13">
      <calculatedColumnFormula array="1">_xlfn.IFS(_対策工[[#This Row],[グループ番号]]="","",TRUE,_xlfn.XLOOKUP(_対策工[[#This Row],[グループ番号]],_グループ[グループ番号],_グループ[規格/装置名]))</calculatedColumnFormula>
    </tableColumn>
    <tableColumn id="20" xr3:uid="{C6CEBBB6-998F-4851-BE63-719FB2C97CD6}" name="規模/部位" dataDxfId="12">
      <calculatedColumnFormula array="1">_xlfn.IFS(_対策工[[#This Row],[グループ番号]]="","",TRUE,_xlfn.XLOOKUP(_対策工[[#This Row],[グループ番号]],_グループ[グループ番号],_グループ[規模/部位]))</calculatedColumnFormula>
    </tableColumn>
    <tableColumn id="15" xr3:uid="{431B8390-7310-40FC-A0DA-8574A191F402}" name="シナリオ名称" dataDxfId="11"/>
    <tableColumn id="2" xr3:uid="{D21C983D-3A90-4554-9446-856EF1375DDB}" name="グループ番号" dataDxfId="10"/>
    <tableColumn id="3" xr3:uid="{4D85A03C-4B81-49D9-A80E-66AABBB33281}" name="対策時の健全度" dataDxfId="9"/>
    <tableColumn id="4" xr3:uid="{F68F3B0B-E33C-4110-BF8A-52F91D94D79F}" name="対策工番号" dataDxfId="8">
      <calculatedColumnFormula array="1">_xlfn.IFS(OR(_対策工[[#This Row],[シナリオ名称]]="",_対策工[[#This Row],[グループ番号]]=""),"",TRUE,_対策工[[#This Row],[グループ番号]]&amp;"-"&amp;_対策工[[#This Row],[制御1]]*100+_対策工[[#This Row],[制御2]])</calculatedColumnFormula>
    </tableColumn>
    <tableColumn id="5" xr3:uid="{486A5080-05A8-4261-830C-AD688480E0F9}" name="対策工法名"/>
    <tableColumn id="6" xr3:uid="{22ED95DF-EE0D-4ED8-8B9C-37C445D1B326}" name="対策目的及び概要"/>
    <tableColumn id="7" xr3:uid="{4C8FE480-BFD3-4E39-B890-6E7633FD67D1}" name="対策数量" dataDxfId="7"/>
    <tableColumn id="8" xr3:uid="{D1BDD2CC-5749-434F-B9B3-D9D7FF506F32}" name="単位"/>
    <tableColumn id="9" xr3:uid="{72A78D71-C004-45C3-9C91-9F6A6A84FF6E}" name="単価(円)" dataDxfId="6"/>
    <tableColumn id="10" xr3:uid="{B513CDD1-19D8-4316-841E-37D973A07234}" name="耐用年数" dataDxfId="5"/>
    <tableColumn id="11" xr3:uid="{920C22DD-B5CD-4F7E-95D3-26DF0168FA42}" name="対策費根拠"/>
  </tableColumns>
  <tableStyleInfo name="TableStyleMedium4"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hyperlink" Target="https://www.prpa.jp/" TargetMode="Externa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table" Target="../tables/table4.xml"/></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C30A99-C3D1-4A1B-AFDD-72BE1DE4B33F}">
  <dimension ref="A1:D4"/>
  <sheetViews>
    <sheetView zoomScale="80" zoomScaleNormal="80" workbookViewId="0">
      <pane xSplit="4" ySplit="4" topLeftCell="E5" activePane="bottomRight" state="frozen"/>
      <selection activeCell="A2" sqref="A2"/>
      <selection pane="topRight" activeCell="A2" sqref="A2"/>
      <selection pane="bottomLeft" activeCell="A2" sqref="A2"/>
      <selection pane="bottomRight" activeCell="A2" sqref="A2"/>
    </sheetView>
  </sheetViews>
  <sheetFormatPr defaultRowHeight="18.75"/>
  <cols>
    <col min="1" max="1" width="12.125" customWidth="1"/>
    <col min="2" max="2" width="15.875" customWidth="1"/>
    <col min="3" max="3" width="15.875" bestFit="1" customWidth="1"/>
    <col min="4" max="4" width="13.75" bestFit="1" customWidth="1"/>
  </cols>
  <sheetData>
    <row r="1" spans="1:4">
      <c r="A1" s="2" t="s">
        <v>3</v>
      </c>
      <c r="B1" s="2" t="s">
        <v>4</v>
      </c>
      <c r="C1" s="2" t="s">
        <v>5</v>
      </c>
      <c r="D1" s="2" t="s">
        <v>6</v>
      </c>
    </row>
    <row r="2" spans="1:4">
      <c r="A2" s="16">
        <v>40</v>
      </c>
      <c r="B2" s="16">
        <v>2025</v>
      </c>
      <c r="C2" s="16">
        <v>2026</v>
      </c>
      <c r="D2" s="16">
        <v>2028</v>
      </c>
    </row>
    <row r="4" spans="1:4" s="8" customFormat="1">
      <c r="C4" s="17"/>
      <c r="D4" s="18" t="s">
        <v>126</v>
      </c>
    </row>
  </sheetData>
  <sheetProtection algorithmName="SHA-512" hashValue="lpdJj7ZVxlHo7qqvzkqUwPlOZLrmxQ9elMNkiq3z13Ld1o1XQWB5Th+MHCczz7xTMmfkqLAIgmUPeZGzdwjedg==" saltValue="pAkRaKsJz8jn/9YtntZBfA==" spinCount="100000" sheet="1" objects="1" scenarios="1"/>
  <phoneticPr fontId="1"/>
  <hyperlinks>
    <hyperlink ref="D4" r:id="rId1" xr:uid="{95D70F10-B920-4D38-87F1-8F2177F737ED}"/>
  </hyperlinks>
  <pageMargins left="0.7" right="0.7" top="0.75" bottom="0.75" header="0.3" footer="0.3"/>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20"/>
  <sheetViews>
    <sheetView zoomScale="80" zoomScaleNormal="80" workbookViewId="0">
      <pane xSplit="2" ySplit="1" topLeftCell="C2" activePane="bottomRight" state="frozen"/>
      <selection activeCell="A2" sqref="A2"/>
      <selection pane="topRight" activeCell="A2" sqref="A2"/>
      <selection pane="bottomLeft" activeCell="A2" sqref="A2"/>
      <selection pane="bottomRight" activeCell="A2" sqref="A2"/>
    </sheetView>
  </sheetViews>
  <sheetFormatPr defaultRowHeight="18.75"/>
  <cols>
    <col min="1" max="1" width="11.875" bestFit="1" customWidth="1"/>
    <col min="2" max="2" width="11.875" customWidth="1"/>
    <col min="3" max="3" width="38.75" bestFit="1" customWidth="1"/>
    <col min="4" max="4" width="10" bestFit="1" customWidth="1"/>
    <col min="5" max="6" width="13.375" bestFit="1" customWidth="1"/>
  </cols>
  <sheetData>
    <row r="1" spans="1:5">
      <c r="A1" s="1" t="s">
        <v>7</v>
      </c>
      <c r="B1" s="1" t="s">
        <v>24</v>
      </c>
      <c r="C1" s="2" t="s">
        <v>1</v>
      </c>
      <c r="D1" s="2" t="s">
        <v>2</v>
      </c>
      <c r="E1" s="2" t="s">
        <v>0</v>
      </c>
    </row>
    <row r="2" spans="1:5">
      <c r="A2" s="10" cm="1">
        <f t="array" ref="A2">ROW()-ROW(_施設[#Headers])</f>
        <v>1</v>
      </c>
      <c r="B2" t="str">
        <f>"F"&amp;TEXT(_施設[[#This Row],[通し番号]],"00")</f>
        <v>F01</v>
      </c>
      <c r="C2" t="s">
        <v>56</v>
      </c>
      <c r="D2" t="s">
        <v>57</v>
      </c>
      <c r="E2" t="s">
        <v>58</v>
      </c>
    </row>
    <row r="3" spans="1:5">
      <c r="A3" s="10" cm="1">
        <f t="array" ref="A3">ROW()-ROW(_施設[#Headers])</f>
        <v>2</v>
      </c>
      <c r="B3" t="str">
        <f>"F"&amp;TEXT(_施設[[#This Row],[通し番号]],"00")</f>
        <v>F02</v>
      </c>
      <c r="C3" t="s">
        <v>56</v>
      </c>
      <c r="D3" t="s">
        <v>57</v>
      </c>
      <c r="E3" t="s">
        <v>59</v>
      </c>
    </row>
    <row r="4" spans="1:5">
      <c r="A4" s="10" cm="1">
        <f t="array" ref="A4">ROW()-ROW(_施設[#Headers])</f>
        <v>3</v>
      </c>
      <c r="B4" t="str">
        <f>"F"&amp;TEXT(_施設[[#This Row],[通し番号]],"00")</f>
        <v>F03</v>
      </c>
    </row>
    <row r="5" spans="1:5">
      <c r="A5" s="10" cm="1">
        <f t="array" ref="A5">ROW()-ROW(_施設[#Headers])</f>
        <v>4</v>
      </c>
      <c r="B5" t="str">
        <f>"F"&amp;TEXT(_施設[[#This Row],[通し番号]],"00")</f>
        <v>F04</v>
      </c>
    </row>
    <row r="6" spans="1:5">
      <c r="A6" s="10" cm="1">
        <f t="array" ref="A6">ROW()-ROW(_施設[#Headers])</f>
        <v>5</v>
      </c>
      <c r="B6" t="str">
        <f>"F"&amp;TEXT(_施設[[#This Row],[通し番号]],"00")</f>
        <v>F05</v>
      </c>
    </row>
    <row r="7" spans="1:5">
      <c r="A7" s="10" cm="1">
        <f t="array" ref="A7">ROW()-ROW(_施設[#Headers])</f>
        <v>6</v>
      </c>
      <c r="B7" t="str">
        <f>"F"&amp;TEXT(_施設[[#This Row],[通し番号]],"00")</f>
        <v>F06</v>
      </c>
    </row>
    <row r="8" spans="1:5">
      <c r="A8" s="10" cm="1">
        <f t="array" ref="A8">ROW()-ROW(_施設[#Headers])</f>
        <v>7</v>
      </c>
      <c r="B8" t="str">
        <f>"F"&amp;TEXT(_施設[[#This Row],[通し番号]],"00")</f>
        <v>F07</v>
      </c>
    </row>
    <row r="9" spans="1:5">
      <c r="A9" s="10" cm="1">
        <f t="array" ref="A9">ROW()-ROW(_施設[#Headers])</f>
        <v>8</v>
      </c>
      <c r="B9" t="str">
        <f>"F"&amp;TEXT(_施設[[#This Row],[通し番号]],"00")</f>
        <v>F08</v>
      </c>
    </row>
    <row r="10" spans="1:5">
      <c r="A10" s="10" cm="1">
        <f t="array" ref="A10">ROW()-ROW(_施設[#Headers])</f>
        <v>9</v>
      </c>
      <c r="B10" t="str">
        <f>"F"&amp;TEXT(_施設[[#This Row],[通し番号]],"00")</f>
        <v>F09</v>
      </c>
    </row>
    <row r="11" spans="1:5">
      <c r="A11" s="10" cm="1">
        <f t="array" ref="A11">ROW()-ROW(_施設[#Headers])</f>
        <v>10</v>
      </c>
      <c r="B11" t="str">
        <f>"F"&amp;TEXT(_施設[[#This Row],[通し番号]],"00")</f>
        <v>F10</v>
      </c>
    </row>
    <row r="12" spans="1:5">
      <c r="A12" s="10" cm="1">
        <f t="array" ref="A12">ROW()-ROW(_施設[#Headers])</f>
        <v>11</v>
      </c>
      <c r="B12" t="str">
        <f>"F"&amp;TEXT(_施設[[#This Row],[通し番号]],"00")</f>
        <v>F11</v>
      </c>
    </row>
    <row r="13" spans="1:5">
      <c r="A13" s="10" cm="1">
        <f t="array" ref="A13">ROW()-ROW(_施設[#Headers])</f>
        <v>12</v>
      </c>
      <c r="B13" t="str">
        <f>"F"&amp;TEXT(_施設[[#This Row],[通し番号]],"00")</f>
        <v>F12</v>
      </c>
    </row>
    <row r="14" spans="1:5">
      <c r="A14" s="10" cm="1">
        <f t="array" ref="A14">ROW()-ROW(_施設[#Headers])</f>
        <v>13</v>
      </c>
      <c r="B14" t="str">
        <f>"F"&amp;TEXT(_施設[[#This Row],[通し番号]],"00")</f>
        <v>F13</v>
      </c>
    </row>
    <row r="15" spans="1:5">
      <c r="A15" s="10" cm="1">
        <f t="array" ref="A15">ROW()-ROW(_施設[#Headers])</f>
        <v>14</v>
      </c>
      <c r="B15" t="str">
        <f>"F"&amp;TEXT(_施設[[#This Row],[通し番号]],"00")</f>
        <v>F14</v>
      </c>
    </row>
    <row r="16" spans="1:5">
      <c r="A16" s="10" cm="1">
        <f t="array" ref="A16">ROW()-ROW(_施設[#Headers])</f>
        <v>15</v>
      </c>
      <c r="B16" t="str">
        <f>"F"&amp;TEXT(_施設[[#This Row],[通し番号]],"00")</f>
        <v>F15</v>
      </c>
    </row>
    <row r="17" spans="1:2">
      <c r="A17" s="10" cm="1">
        <f t="array" ref="A17">ROW()-ROW(_施設[#Headers])</f>
        <v>16</v>
      </c>
      <c r="B17" t="str">
        <f>"F"&amp;TEXT(_施設[[#This Row],[通し番号]],"00")</f>
        <v>F16</v>
      </c>
    </row>
    <row r="18" spans="1:2">
      <c r="A18" s="10" cm="1">
        <f t="array" ref="A18">ROW()-ROW(_施設[#Headers])</f>
        <v>17</v>
      </c>
      <c r="B18" t="str">
        <f>"F"&amp;TEXT(_施設[[#This Row],[通し番号]],"00")</f>
        <v>F17</v>
      </c>
    </row>
    <row r="19" spans="1:2">
      <c r="A19" s="10" cm="1">
        <f t="array" ref="A19">ROW()-ROW(_施設[#Headers])</f>
        <v>18</v>
      </c>
      <c r="B19" t="str">
        <f>"F"&amp;TEXT(_施設[[#This Row],[通し番号]],"00")</f>
        <v>F18</v>
      </c>
    </row>
    <row r="20" spans="1:2">
      <c r="A20" s="10" cm="1">
        <f t="array" ref="A20">ROW()-ROW(_施設[#Headers])</f>
        <v>19</v>
      </c>
      <c r="B20" t="str">
        <f>"F"&amp;TEXT(_施設[[#This Row],[通し番号]],"00")</f>
        <v>F19</v>
      </c>
    </row>
  </sheetData>
  <phoneticPr fontId="1"/>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9485C-E6F3-42BC-A141-8FEF57D9D609}">
  <dimension ref="A1:AC101"/>
  <sheetViews>
    <sheetView zoomScale="80" zoomScaleNormal="80" workbookViewId="0">
      <pane xSplit="7" ySplit="1" topLeftCell="H2" activePane="bottomRight" state="frozen"/>
      <selection activeCell="A2" sqref="A2"/>
      <selection pane="topRight" activeCell="A2" sqref="A2"/>
      <selection pane="bottomLeft" activeCell="A2" sqref="A2"/>
      <selection pane="bottomRight" activeCell="A2" sqref="A2"/>
    </sheetView>
  </sheetViews>
  <sheetFormatPr defaultRowHeight="18.75" outlineLevelCol="1"/>
  <cols>
    <col min="1" max="1" width="7.125" bestFit="1" customWidth="1" outlineLevel="1"/>
    <col min="2" max="3" width="11.875" bestFit="1" customWidth="1"/>
    <col min="4" max="4" width="10" bestFit="1" customWidth="1"/>
    <col min="5" max="5" width="13.375" bestFit="1" customWidth="1"/>
    <col min="6" max="6" width="8.125" bestFit="1" customWidth="1"/>
    <col min="7" max="7" width="21.875" bestFit="1" customWidth="1"/>
    <col min="8" max="8" width="14.875" bestFit="1" customWidth="1"/>
    <col min="9" max="9" width="13" bestFit="1" customWidth="1"/>
    <col min="10" max="10" width="14" bestFit="1" customWidth="1" outlineLevel="1"/>
    <col min="11" max="11" width="13.25" customWidth="1" outlineLevel="1"/>
    <col min="12" max="12" width="6.25" customWidth="1" outlineLevel="1"/>
    <col min="13" max="13" width="14" customWidth="1" outlineLevel="1"/>
    <col min="14" max="14" width="13.25" customWidth="1" outlineLevel="1"/>
    <col min="15" max="15" width="13.875" customWidth="1" outlineLevel="1"/>
    <col min="16" max="17" width="17.625" customWidth="1" outlineLevel="1"/>
    <col min="18" max="18" width="9.875" bestFit="1" customWidth="1"/>
    <col min="19" max="19" width="8.125" bestFit="1" customWidth="1"/>
    <col min="20" max="20" width="26.125" bestFit="1" customWidth="1"/>
    <col min="21" max="21" width="15.875" bestFit="1" customWidth="1"/>
    <col min="22" max="22" width="36.375" bestFit="1" customWidth="1"/>
    <col min="23" max="23" width="15.875" bestFit="1" customWidth="1"/>
    <col min="24" max="24" width="10" bestFit="1" customWidth="1"/>
    <col min="25" max="25" width="10" customWidth="1"/>
    <col min="26" max="26" width="11.875" bestFit="1" customWidth="1"/>
    <col min="27" max="27" width="26.25" bestFit="1" customWidth="1"/>
    <col min="28" max="28" width="15.625" bestFit="1" customWidth="1"/>
    <col min="29" max="30" width="8.125" bestFit="1" customWidth="1"/>
  </cols>
  <sheetData>
    <row r="1" spans="1:29">
      <c r="A1" s="2" t="s">
        <v>122</v>
      </c>
      <c r="B1" s="1" t="s">
        <v>7</v>
      </c>
      <c r="C1" s="2" t="s">
        <v>24</v>
      </c>
      <c r="D1" s="1" t="s">
        <v>2</v>
      </c>
      <c r="E1" s="1" t="s">
        <v>0</v>
      </c>
      <c r="F1" s="2" t="s">
        <v>10</v>
      </c>
      <c r="G1" s="2" t="s">
        <v>11</v>
      </c>
      <c r="H1" s="2" t="s">
        <v>12</v>
      </c>
      <c r="I1" s="2" t="s">
        <v>13</v>
      </c>
      <c r="J1" s="2" t="s">
        <v>20</v>
      </c>
      <c r="K1" s="2" t="s">
        <v>14</v>
      </c>
      <c r="L1" s="1" t="s">
        <v>26</v>
      </c>
      <c r="M1" s="2" t="s">
        <v>21</v>
      </c>
      <c r="N1" s="2" t="s">
        <v>15</v>
      </c>
      <c r="O1" s="2" t="s">
        <v>22</v>
      </c>
      <c r="P1" s="1" t="s">
        <v>76</v>
      </c>
      <c r="Q1" s="2" t="s">
        <v>70</v>
      </c>
      <c r="R1" s="1" t="s">
        <v>36</v>
      </c>
      <c r="S1" s="2" t="s">
        <v>16</v>
      </c>
      <c r="T1" s="2" t="s">
        <v>17</v>
      </c>
      <c r="U1" s="2" t="s">
        <v>64</v>
      </c>
      <c r="V1" s="2" t="s">
        <v>65</v>
      </c>
      <c r="W1" s="2" t="s">
        <v>27</v>
      </c>
      <c r="X1" s="2" t="s">
        <v>69</v>
      </c>
      <c r="Y1" s="2" t="s">
        <v>125</v>
      </c>
      <c r="Z1" s="2" t="s">
        <v>18</v>
      </c>
      <c r="AA1" s="2" t="s">
        <v>32</v>
      </c>
      <c r="AB1" s="1" t="s">
        <v>31</v>
      </c>
      <c r="AC1" s="2" t="s">
        <v>30</v>
      </c>
    </row>
    <row r="2" spans="1:29">
      <c r="A2" s="11"/>
      <c r="B2" s="6" cm="1">
        <f t="array" ref="B2">ROW()-ROW(_構造物[#Headers])</f>
        <v>1</v>
      </c>
      <c r="C2" t="s">
        <v>8</v>
      </c>
      <c r="D2" t="str" cm="1">
        <f t="array" ref="D2">_xlfn.IFS(_構造物[[#This Row],[施設番号]]="","",TRUE,_xlfn.XLOOKUP(_構造物[[#This Row],[施設番号]],_施設[施設番号],_施設[地区名],0))</f>
        <v>○○地区</v>
      </c>
      <c r="E2" t="str" cm="1">
        <f t="array" ref="E2">_xlfn.IFS(_構造物[[#This Row],[施設番号]]="","",TRUE,_xlfn.XLOOKUP(_構造物[[#This Row],[施設番号]],_施設[施設番号],_施設[施設名],0))</f>
        <v>○○幹線水路</v>
      </c>
      <c r="F2" t="s">
        <v>19</v>
      </c>
      <c r="G2" s="8" t="s">
        <v>61</v>
      </c>
      <c r="H2" t="s">
        <v>25</v>
      </c>
      <c r="I2" t="s">
        <v>60</v>
      </c>
      <c r="J2" s="5">
        <v>0</v>
      </c>
      <c r="K2" s="13">
        <v>0</v>
      </c>
      <c r="L2" s="4" t="str" cm="1">
        <f t="array" ref="L2">_xlfn.IFS(_構造物[[#This Row],[測点No(終)]]="","",TRUE,"～")</f>
        <v>～</v>
      </c>
      <c r="M2" s="5">
        <v>8</v>
      </c>
      <c r="N2" s="13">
        <v>40</v>
      </c>
      <c r="O2" s="12">
        <v>50</v>
      </c>
      <c r="P2" s="14" cm="1">
        <f t="array" ref="P2">_xlfn.IFS(
_構造物[[#This Row],[No間隔(m)]]="","",
_構造物[[#This Row],[測点No(始)]]="","",
TRUE,(_構造物[[#This Row],[測点No(終)]]-_構造物[[#This Row],[測点No(始)]])*_構造物[[#This Row],[No間隔(m)]]+(_構造物[[#This Row],[測点m(終)]]-_構造物[[#This Row],[測点m(始)]])
)</f>
        <v>440</v>
      </c>
      <c r="Q2" s="15"/>
      <c r="R2" s="15" cm="1">
        <f t="array" ref="R2">_xlfn.IFS(
AND(_構造物[[#This Row],[数量(自動計算)]]="",_構造物[[#This Row],[数量(直接入力)]]=""),"",
AND(_構造物[[#This Row],[数量(自動計算)]]&lt;&gt;"",_構造物[[#This Row],[数量(直接入力)]]=""),_構造物[[#This Row],[数量(自動計算)]],
TRUE,_構造物[[#This Row],[数量(直接入力)]]
)</f>
        <v>440</v>
      </c>
      <c r="S2" t="s">
        <v>23</v>
      </c>
      <c r="T2" s="3">
        <v>1990</v>
      </c>
      <c r="U2" s="3">
        <v>3</v>
      </c>
      <c r="V2" t="s">
        <v>66</v>
      </c>
      <c r="W2" s="3">
        <v>40</v>
      </c>
      <c r="X2" s="3"/>
      <c r="Y2" s="3"/>
      <c r="Z2" s="3">
        <v>1</v>
      </c>
      <c r="AA2" s="10">
        <v>1</v>
      </c>
      <c r="AB2" t="str" cm="1">
        <f t="array" ref="AB2">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F01D01</v>
      </c>
    </row>
    <row r="3" spans="1:29">
      <c r="A3" s="11"/>
      <c r="B3" s="6" cm="1">
        <f t="array" ref="B3">ROW()-ROW(_構造物[#Headers])</f>
        <v>2</v>
      </c>
      <c r="C3" t="s">
        <v>8</v>
      </c>
      <c r="D3" t="str" cm="1">
        <f t="array" ref="D3">_xlfn.IFS(_構造物[[#This Row],[施設番号]]="","",TRUE,_xlfn.XLOOKUP(_構造物[[#This Row],[施設番号]],_施設[施設番号],_施設[地区名],0))</f>
        <v>○○地区</v>
      </c>
      <c r="E3" t="str" cm="1">
        <f t="array" ref="E3">_xlfn.IFS(_構造物[[#This Row],[施設番号]]="","",TRUE,_xlfn.XLOOKUP(_構造物[[#This Row],[施設番号]],_施設[施設番号],_施設[施設名],0))</f>
        <v>○○幹線水路</v>
      </c>
      <c r="F3" t="s">
        <v>19</v>
      </c>
      <c r="G3" s="8" t="s">
        <v>61</v>
      </c>
      <c r="H3" t="s">
        <v>25</v>
      </c>
      <c r="I3" t="s">
        <v>60</v>
      </c>
      <c r="J3" s="5">
        <v>8</v>
      </c>
      <c r="K3" s="13">
        <v>40</v>
      </c>
      <c r="L3" s="4" t="str" cm="1">
        <f t="array" ref="L3">_xlfn.IFS(_構造物[[#This Row],[測点No(終)]]="","",TRUE,"～")</f>
        <v>～</v>
      </c>
      <c r="M3" s="5">
        <v>16</v>
      </c>
      <c r="N3" s="13">
        <v>15</v>
      </c>
      <c r="O3" s="12">
        <v>50</v>
      </c>
      <c r="P3" s="14" cm="1">
        <f t="array" ref="P3">_xlfn.IFS(
_構造物[[#This Row],[No間隔(m)]]="","",
_構造物[[#This Row],[測点No(始)]]="","",
TRUE,(_構造物[[#This Row],[測点No(終)]]-_構造物[[#This Row],[測点No(始)]])*_構造物[[#This Row],[No間隔(m)]]+(_構造物[[#This Row],[測点m(終)]]-_構造物[[#This Row],[測点m(始)]])
)</f>
        <v>375</v>
      </c>
      <c r="Q3" s="15"/>
      <c r="R3" s="15" cm="1">
        <f t="array" ref="R3">_xlfn.IFS(
AND(_構造物[[#This Row],[数量(自動計算)]]="",_構造物[[#This Row],[数量(直接入力)]]=""),"",
AND(_構造物[[#This Row],[数量(自動計算)]]&lt;&gt;"",_構造物[[#This Row],[数量(直接入力)]]=""),_構造物[[#This Row],[数量(自動計算)]],
TRUE,_構造物[[#This Row],[数量(直接入力)]]
)</f>
        <v>375</v>
      </c>
      <c r="S3" t="s">
        <v>23</v>
      </c>
      <c r="T3" s="3">
        <v>1990</v>
      </c>
      <c r="U3" s="3">
        <v>2</v>
      </c>
      <c r="V3" t="s">
        <v>105</v>
      </c>
      <c r="W3" s="3">
        <v>40</v>
      </c>
      <c r="X3" s="3"/>
      <c r="Y3" s="3"/>
      <c r="Z3" s="3">
        <v>1</v>
      </c>
      <c r="AA3" s="10">
        <v>2</v>
      </c>
      <c r="AB3" t="str" cm="1">
        <f t="array" ref="AB3">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F01D02</v>
      </c>
    </row>
    <row r="4" spans="1:29">
      <c r="A4" s="11"/>
      <c r="B4" s="6" cm="1">
        <f t="array" ref="B4">ROW()-ROW(_構造物[#Headers])</f>
        <v>3</v>
      </c>
      <c r="C4" t="s">
        <v>8</v>
      </c>
      <c r="D4" t="str" cm="1">
        <f t="array" ref="D4">_xlfn.IFS(_構造物[[#This Row],[施設番号]]="","",TRUE,_xlfn.XLOOKUP(_構造物[[#This Row],[施設番号]],_施設[施設番号],_施設[地区名],0))</f>
        <v>○○地区</v>
      </c>
      <c r="E4" t="str" cm="1">
        <f t="array" ref="E4">_xlfn.IFS(_構造物[[#This Row],[施設番号]]="","",TRUE,_xlfn.XLOOKUP(_構造物[[#This Row],[施設番号]],_施設[施設番号],_施設[施設名],0))</f>
        <v>○○幹線水路</v>
      </c>
      <c r="F4" t="s">
        <v>19</v>
      </c>
      <c r="G4" s="8" t="s">
        <v>61</v>
      </c>
      <c r="H4" t="s">
        <v>25</v>
      </c>
      <c r="I4" t="s">
        <v>60</v>
      </c>
      <c r="J4" s="5">
        <v>16</v>
      </c>
      <c r="K4" s="13">
        <v>15</v>
      </c>
      <c r="L4" s="4" t="str" cm="1">
        <f t="array" ref="L4">_xlfn.IFS(_構造物[[#This Row],[測点No(終)]]="","",TRUE,"～")</f>
        <v>～</v>
      </c>
      <c r="M4" s="5">
        <v>33</v>
      </c>
      <c r="N4" s="13">
        <v>18</v>
      </c>
      <c r="O4" s="12">
        <v>50</v>
      </c>
      <c r="P4" s="14" cm="1">
        <f t="array" ref="P4">_xlfn.IFS(
_構造物[[#This Row],[No間隔(m)]]="","",
_構造物[[#This Row],[測点No(始)]]="","",
TRUE,(_構造物[[#This Row],[測点No(終)]]-_構造物[[#This Row],[測点No(始)]])*_構造物[[#This Row],[No間隔(m)]]+(_構造物[[#This Row],[測点m(終)]]-_構造物[[#This Row],[測点m(始)]])
)</f>
        <v>853</v>
      </c>
      <c r="Q4" s="15"/>
      <c r="R4" s="15" cm="1">
        <f t="array" ref="R4">_xlfn.IFS(
AND(_構造物[[#This Row],[数量(自動計算)]]="",_構造物[[#This Row],[数量(直接入力)]]=""),"",
AND(_構造物[[#This Row],[数量(自動計算)]]&lt;&gt;"",_構造物[[#This Row],[数量(直接入力)]]=""),_構造物[[#This Row],[数量(自動計算)]],
TRUE,_構造物[[#This Row],[数量(直接入力)]]
)</f>
        <v>853</v>
      </c>
      <c r="S4" t="s">
        <v>23</v>
      </c>
      <c r="T4" s="3">
        <v>1990</v>
      </c>
      <c r="U4" s="3">
        <v>3</v>
      </c>
      <c r="V4" t="s">
        <v>66</v>
      </c>
      <c r="W4" s="3">
        <v>40</v>
      </c>
      <c r="X4" s="3"/>
      <c r="Y4" s="3"/>
      <c r="Z4" s="3">
        <v>1</v>
      </c>
      <c r="AA4" s="10">
        <v>1</v>
      </c>
      <c r="AB4" t="str" cm="1">
        <f t="array" ref="AB4">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F01D01</v>
      </c>
    </row>
    <row r="5" spans="1:29">
      <c r="A5" s="11"/>
      <c r="B5" s="6" cm="1">
        <f t="array" ref="B5">ROW()-ROW(_構造物[#Headers])</f>
        <v>4</v>
      </c>
      <c r="C5" t="s">
        <v>8</v>
      </c>
      <c r="D5" t="str" cm="1">
        <f t="array" ref="D5">_xlfn.IFS(_構造物[[#This Row],[施設番号]]="","",TRUE,_xlfn.XLOOKUP(_構造物[[#This Row],[施設番号]],_施設[施設番号],_施設[地区名],0))</f>
        <v>○○地区</v>
      </c>
      <c r="E5" t="str" cm="1">
        <f t="array" ref="E5">_xlfn.IFS(_構造物[[#This Row],[施設番号]]="","",TRUE,_xlfn.XLOOKUP(_構造物[[#This Row],[施設番号]],_施設[施設番号],_施設[施設名],0))</f>
        <v>○○幹線水路</v>
      </c>
      <c r="F5" t="s">
        <v>19</v>
      </c>
      <c r="G5" s="8" t="s">
        <v>62</v>
      </c>
      <c r="H5" t="s">
        <v>25</v>
      </c>
      <c r="I5" t="s">
        <v>63</v>
      </c>
      <c r="J5" s="5">
        <v>33</v>
      </c>
      <c r="K5" s="13">
        <v>18</v>
      </c>
      <c r="L5" s="4" t="str" cm="1">
        <f t="array" ref="L5">_xlfn.IFS(_構造物[[#This Row],[測点No(終)]]="","",TRUE,"～")</f>
        <v>～</v>
      </c>
      <c r="M5" s="5">
        <v>46</v>
      </c>
      <c r="N5" s="13">
        <v>46</v>
      </c>
      <c r="O5" s="12">
        <v>50</v>
      </c>
      <c r="P5" s="14" cm="1">
        <f t="array" ref="P5">_xlfn.IFS(
_構造物[[#This Row],[No間隔(m)]]="","",
_構造物[[#This Row],[測点No(始)]]="","",
TRUE,(_構造物[[#This Row],[測点No(終)]]-_構造物[[#This Row],[測点No(始)]])*_構造物[[#This Row],[No間隔(m)]]+(_構造物[[#This Row],[測点m(終)]]-_構造物[[#This Row],[測点m(始)]])
)</f>
        <v>678</v>
      </c>
      <c r="Q5" s="15">
        <v>680</v>
      </c>
      <c r="R5" s="15" cm="1">
        <f t="array" ref="R5">_xlfn.IFS(
AND(_構造物[[#This Row],[数量(自動計算)]]="",_構造物[[#This Row],[数量(直接入力)]]=""),"",
AND(_構造物[[#This Row],[数量(自動計算)]]&lt;&gt;"",_構造物[[#This Row],[数量(直接入力)]]=""),_構造物[[#This Row],[数量(自動計算)]],
TRUE,_構造物[[#This Row],[数量(直接入力)]]
)</f>
        <v>680</v>
      </c>
      <c r="S5" t="s">
        <v>23</v>
      </c>
      <c r="T5" s="3">
        <v>1990</v>
      </c>
      <c r="U5" s="3">
        <v>3</v>
      </c>
      <c r="V5" t="s">
        <v>66</v>
      </c>
      <c r="W5" s="3">
        <v>50</v>
      </c>
      <c r="X5" s="3"/>
      <c r="Y5" s="3"/>
      <c r="Z5" s="3">
        <v>1</v>
      </c>
      <c r="AA5" s="10">
        <v>3</v>
      </c>
      <c r="AB5" t="str" cm="1">
        <f t="array" ref="AB5">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F01D03</v>
      </c>
    </row>
    <row r="6" spans="1:29">
      <c r="A6" s="11"/>
      <c r="B6" s="6" cm="1">
        <f t="array" ref="B6">ROW()-ROW(_構造物[#Headers])</f>
        <v>5</v>
      </c>
      <c r="C6" t="s">
        <v>8</v>
      </c>
      <c r="D6" t="str" cm="1">
        <f t="array" ref="D6">_xlfn.IFS(_構造物[[#This Row],[施設番号]]="","",TRUE,_xlfn.XLOOKUP(_構造物[[#This Row],[施設番号]],_施設[施設番号],_施設[地区名],0))</f>
        <v>○○地区</v>
      </c>
      <c r="E6" t="str" cm="1">
        <f t="array" ref="E6">_xlfn.IFS(_構造物[[#This Row],[施設番号]]="","",TRUE,_xlfn.XLOOKUP(_構造物[[#This Row],[施設番号]],_施設[施設番号],_施設[施設名],0))</f>
        <v>○○幹線水路</v>
      </c>
      <c r="F6" t="s">
        <v>19</v>
      </c>
      <c r="G6" s="8" t="s">
        <v>61</v>
      </c>
      <c r="H6" t="s">
        <v>25</v>
      </c>
      <c r="I6" t="s">
        <v>63</v>
      </c>
      <c r="J6" s="5">
        <v>46</v>
      </c>
      <c r="K6" s="13">
        <v>46</v>
      </c>
      <c r="L6" s="4" t="str" cm="1">
        <f t="array" ref="L6">_xlfn.IFS(_構造物[[#This Row],[測点No(終)]]="","",TRUE,"～")</f>
        <v>～</v>
      </c>
      <c r="M6" s="5">
        <v>66</v>
      </c>
      <c r="N6" s="13">
        <v>38</v>
      </c>
      <c r="O6" s="12">
        <v>50</v>
      </c>
      <c r="P6" s="14" cm="1">
        <f t="array" ref="P6">_xlfn.IFS(
_構造物[[#This Row],[No間隔(m)]]="","",
_構造物[[#This Row],[測点No(始)]]="","",
TRUE,(_構造物[[#This Row],[測点No(終)]]-_構造物[[#This Row],[測点No(始)]])*_構造物[[#This Row],[No間隔(m)]]+(_構造物[[#This Row],[測点m(終)]]-_構造物[[#This Row],[測点m(始)]])
)</f>
        <v>992</v>
      </c>
      <c r="Q6" s="15"/>
      <c r="R6" s="15" cm="1">
        <f t="array" ref="R6">_xlfn.IFS(
AND(_構造物[[#This Row],[数量(自動計算)]]="",_構造物[[#This Row],[数量(直接入力)]]=""),"",
AND(_構造物[[#This Row],[数量(自動計算)]]&lt;&gt;"",_構造物[[#This Row],[数量(直接入力)]]=""),_構造物[[#This Row],[数量(自動計算)]],
TRUE,_構造物[[#This Row],[数量(直接入力)]]
)</f>
        <v>992</v>
      </c>
      <c r="S6" t="s">
        <v>23</v>
      </c>
      <c r="T6" s="3">
        <v>1990</v>
      </c>
      <c r="U6" s="3">
        <v>4</v>
      </c>
      <c r="V6" t="s">
        <v>66</v>
      </c>
      <c r="W6" s="3">
        <v>40</v>
      </c>
      <c r="X6" s="3"/>
      <c r="Y6" s="3"/>
      <c r="Z6" s="3">
        <v>1</v>
      </c>
      <c r="AA6" s="10">
        <v>4</v>
      </c>
      <c r="AB6" t="str" cm="1">
        <f t="array" ref="AB6">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F01D04</v>
      </c>
    </row>
    <row r="7" spans="1:29">
      <c r="A7" s="11"/>
      <c r="B7" s="6" cm="1">
        <f t="array" ref="B7">ROW()-ROW(_構造物[#Headers])</f>
        <v>6</v>
      </c>
      <c r="C7" t="s">
        <v>8</v>
      </c>
      <c r="D7" t="str" cm="1">
        <f t="array" ref="D7">_xlfn.IFS(_構造物[[#This Row],[施設番号]]="","",TRUE,_xlfn.XLOOKUP(_構造物[[#This Row],[施設番号]],_施設[施設番号],_施設[地区名],0))</f>
        <v>○○地区</v>
      </c>
      <c r="E7" t="str" cm="1">
        <f t="array" ref="E7">_xlfn.IFS(_構造物[[#This Row],[施設番号]]="","",TRUE,_xlfn.XLOOKUP(_構造物[[#This Row],[施設番号]],_施設[施設番号],_施設[施設名],0))</f>
        <v>○○幹線水路</v>
      </c>
      <c r="F7" t="s">
        <v>19</v>
      </c>
      <c r="G7" s="8" t="s">
        <v>61</v>
      </c>
      <c r="H7" t="s">
        <v>25</v>
      </c>
      <c r="I7" t="s">
        <v>63</v>
      </c>
      <c r="J7" s="5">
        <v>66</v>
      </c>
      <c r="K7" s="13">
        <v>38</v>
      </c>
      <c r="L7" s="4" t="str" cm="1">
        <f t="array" ref="L7">_xlfn.IFS(_構造物[[#This Row],[測点No(終)]]="","",TRUE,"～")</f>
        <v>～</v>
      </c>
      <c r="M7" s="5">
        <v>76</v>
      </c>
      <c r="N7" s="13">
        <v>18</v>
      </c>
      <c r="O7" s="12">
        <v>50</v>
      </c>
      <c r="P7" s="14" cm="1">
        <f t="array" ref="P7">_xlfn.IFS(
_構造物[[#This Row],[No間隔(m)]]="","",
_構造物[[#This Row],[測点No(始)]]="","",
TRUE,(_構造物[[#This Row],[測点No(終)]]-_構造物[[#This Row],[測点No(始)]])*_構造物[[#This Row],[No間隔(m)]]+(_構造物[[#This Row],[測点m(終)]]-_構造物[[#This Row],[測点m(始)]])
)</f>
        <v>480</v>
      </c>
      <c r="Q7" s="15"/>
      <c r="R7" s="15" cm="1">
        <f t="array" ref="R7">_xlfn.IFS(
AND(_構造物[[#This Row],[数量(自動計算)]]="",_構造物[[#This Row],[数量(直接入力)]]=""),"",
AND(_構造物[[#This Row],[数量(自動計算)]]&lt;&gt;"",_構造物[[#This Row],[数量(直接入力)]]=""),_構造物[[#This Row],[数量(自動計算)]],
TRUE,_構造物[[#This Row],[数量(直接入力)]]
)</f>
        <v>480</v>
      </c>
      <c r="S7" t="s">
        <v>23</v>
      </c>
      <c r="T7" s="3">
        <v>1990</v>
      </c>
      <c r="U7" s="3">
        <v>4</v>
      </c>
      <c r="V7" t="s">
        <v>66</v>
      </c>
      <c r="W7" s="3">
        <v>40</v>
      </c>
      <c r="X7" s="3"/>
      <c r="Y7" s="3"/>
      <c r="Z7" s="3">
        <v>1</v>
      </c>
      <c r="AA7" s="10">
        <v>4</v>
      </c>
      <c r="AB7" t="str" cm="1">
        <f t="array" ref="AB7">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F01D04</v>
      </c>
    </row>
    <row r="8" spans="1:29">
      <c r="A8" s="11"/>
      <c r="B8" s="6" cm="1">
        <f t="array" ref="B8">ROW()-ROW(_構造物[#Headers])</f>
        <v>7</v>
      </c>
      <c r="C8" t="s">
        <v>8</v>
      </c>
      <c r="D8" t="str" cm="1">
        <f t="array" ref="D8">_xlfn.IFS(_構造物[[#This Row],[施設番号]]="","",TRUE,_xlfn.XLOOKUP(_構造物[[#This Row],[施設番号]],_施設[施設番号],_施設[地区名],0))</f>
        <v>○○地区</v>
      </c>
      <c r="E8" t="str" cm="1">
        <f t="array" ref="E8">_xlfn.IFS(_構造物[[#This Row],[施設番号]]="","",TRUE,_xlfn.XLOOKUP(_構造物[[#This Row],[施設番号]],_施設[施設番号],_施設[施設名],0))</f>
        <v>○○幹線水路</v>
      </c>
      <c r="F8" t="s">
        <v>19</v>
      </c>
      <c r="G8" s="8" t="s">
        <v>61</v>
      </c>
      <c r="H8" t="s">
        <v>25</v>
      </c>
      <c r="I8" t="s">
        <v>63</v>
      </c>
      <c r="J8" s="5">
        <v>76</v>
      </c>
      <c r="K8" s="13">
        <v>18</v>
      </c>
      <c r="L8" s="4" t="str" cm="1">
        <f t="array" ref="L8">_xlfn.IFS(_構造物[[#This Row],[測点No(終)]]="","",TRUE,"～")</f>
        <v>～</v>
      </c>
      <c r="M8" s="5">
        <v>92</v>
      </c>
      <c r="N8" s="13">
        <v>24</v>
      </c>
      <c r="O8" s="12">
        <v>50</v>
      </c>
      <c r="P8" s="14" cm="1">
        <f t="array" ref="P8">_xlfn.IFS(
_構造物[[#This Row],[No間隔(m)]]="","",
_構造物[[#This Row],[測点No(始)]]="","",
TRUE,(_構造物[[#This Row],[測点No(終)]]-_構造物[[#This Row],[測点No(始)]])*_構造物[[#This Row],[No間隔(m)]]+(_構造物[[#This Row],[測点m(終)]]-_構造物[[#This Row],[測点m(始)]])
)</f>
        <v>806</v>
      </c>
      <c r="Q8" s="15"/>
      <c r="R8" s="15" cm="1">
        <f t="array" ref="R8">_xlfn.IFS(
AND(_構造物[[#This Row],[数量(自動計算)]]="",_構造物[[#This Row],[数量(直接入力)]]=""),"",
AND(_構造物[[#This Row],[数量(自動計算)]]&lt;&gt;"",_構造物[[#This Row],[数量(直接入力)]]=""),_構造物[[#This Row],[数量(自動計算)]],
TRUE,_構造物[[#This Row],[数量(直接入力)]]
)</f>
        <v>806</v>
      </c>
      <c r="S8" t="s">
        <v>23</v>
      </c>
      <c r="T8" s="3">
        <v>1990</v>
      </c>
      <c r="U8" s="3">
        <v>4</v>
      </c>
      <c r="V8" t="s">
        <v>66</v>
      </c>
      <c r="W8" s="3">
        <v>40</v>
      </c>
      <c r="X8" s="3"/>
      <c r="Y8" s="3"/>
      <c r="Z8" s="3">
        <v>1</v>
      </c>
      <c r="AA8" s="10">
        <v>4</v>
      </c>
      <c r="AB8" t="str" cm="1">
        <f t="array" ref="AB8">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F01D04</v>
      </c>
    </row>
    <row r="9" spans="1:29">
      <c r="A9" s="11"/>
      <c r="B9" s="6" cm="1">
        <f t="array" ref="B9">ROW()-ROW(_構造物[#Headers])</f>
        <v>8</v>
      </c>
      <c r="C9" t="s">
        <v>8</v>
      </c>
      <c r="D9" t="str" cm="1">
        <f t="array" ref="D9">_xlfn.IFS(_構造物[[#This Row],[施設番号]]="","",TRUE,_xlfn.XLOOKUP(_構造物[[#This Row],[施設番号]],_施設[施設番号],_施設[地区名],0))</f>
        <v>○○地区</v>
      </c>
      <c r="E9" t="str" cm="1">
        <f t="array" ref="E9">_xlfn.IFS(_構造物[[#This Row],[施設番号]]="","",TRUE,_xlfn.XLOOKUP(_構造物[[#This Row],[施設番号]],_施設[施設番号],_施設[施設名],0))</f>
        <v>○○幹線水路</v>
      </c>
      <c r="F9" t="s">
        <v>19</v>
      </c>
      <c r="G9" s="8" t="s">
        <v>61</v>
      </c>
      <c r="H9" t="s">
        <v>25</v>
      </c>
      <c r="I9" t="s">
        <v>77</v>
      </c>
      <c r="J9" s="5">
        <v>92</v>
      </c>
      <c r="K9" s="13">
        <v>24</v>
      </c>
      <c r="L9" s="4" t="str" cm="1">
        <f t="array" ref="L9">_xlfn.IFS(_構造物[[#This Row],[測点No(終)]]="","",TRUE,"～")</f>
        <v>～</v>
      </c>
      <c r="M9" s="5">
        <v>116</v>
      </c>
      <c r="N9" s="13">
        <v>47</v>
      </c>
      <c r="O9" s="12">
        <v>50</v>
      </c>
      <c r="P9" s="14" cm="1">
        <f t="array" ref="P9">_xlfn.IFS(
_構造物[[#This Row],[No間隔(m)]]="","",
_構造物[[#This Row],[測点No(始)]]="","",
TRUE,(_構造物[[#This Row],[測点No(終)]]-_構造物[[#This Row],[測点No(始)]])*_構造物[[#This Row],[No間隔(m)]]+(_構造物[[#This Row],[測点m(終)]]-_構造物[[#This Row],[測点m(始)]])
)</f>
        <v>1223</v>
      </c>
      <c r="Q9" s="15"/>
      <c r="R9" s="15" cm="1">
        <f t="array" ref="R9">_xlfn.IFS(
AND(_構造物[[#This Row],[数量(自動計算)]]="",_構造物[[#This Row],[数量(直接入力)]]=""),"",
AND(_構造物[[#This Row],[数量(自動計算)]]&lt;&gt;"",_構造物[[#This Row],[数量(直接入力)]]=""),_構造物[[#This Row],[数量(自動計算)]],
TRUE,_構造物[[#This Row],[数量(直接入力)]]
)</f>
        <v>1223</v>
      </c>
      <c r="S9" t="s">
        <v>23</v>
      </c>
      <c r="T9" s="3">
        <v>1990</v>
      </c>
      <c r="U9" s="3">
        <v>3</v>
      </c>
      <c r="V9" t="s">
        <v>106</v>
      </c>
      <c r="W9" s="3">
        <v>40</v>
      </c>
      <c r="X9" s="3"/>
      <c r="Y9" s="3"/>
      <c r="Z9" s="3">
        <v>1</v>
      </c>
      <c r="AA9" s="10">
        <v>5</v>
      </c>
      <c r="AB9" t="str" cm="1">
        <f t="array" ref="AB9">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F01D05</v>
      </c>
    </row>
    <row r="10" spans="1:29">
      <c r="A10" s="11"/>
      <c r="B10" s="6" cm="1">
        <f t="array" ref="B10">ROW()-ROW(_構造物[#Headers])</f>
        <v>9</v>
      </c>
      <c r="C10" t="s">
        <v>8</v>
      </c>
      <c r="D10" t="str" cm="1">
        <f t="array" ref="D10">_xlfn.IFS(_構造物[[#This Row],[施設番号]]="","",TRUE,_xlfn.XLOOKUP(_構造物[[#This Row],[施設番号]],_施設[施設番号],_施設[地区名],0))</f>
        <v>○○地区</v>
      </c>
      <c r="E10" t="str" cm="1">
        <f t="array" ref="E10">_xlfn.IFS(_構造物[[#This Row],[施設番号]]="","",TRUE,_xlfn.XLOOKUP(_構造物[[#This Row],[施設番号]],_施設[施設番号],_施設[施設名],0))</f>
        <v>○○幹線水路</v>
      </c>
      <c r="F10" t="s">
        <v>19</v>
      </c>
      <c r="G10" s="8" t="s">
        <v>61</v>
      </c>
      <c r="H10" t="s">
        <v>25</v>
      </c>
      <c r="I10" t="s">
        <v>77</v>
      </c>
      <c r="J10" s="5">
        <v>116</v>
      </c>
      <c r="K10" s="13">
        <v>47</v>
      </c>
      <c r="L10" s="4" t="str" cm="1">
        <f t="array" ref="L10">_xlfn.IFS(_構造物[[#This Row],[測点No(終)]]="","",TRUE,"～")</f>
        <v>～</v>
      </c>
      <c r="M10" s="5">
        <v>129</v>
      </c>
      <c r="N10" s="13">
        <v>44</v>
      </c>
      <c r="O10" s="12">
        <v>50</v>
      </c>
      <c r="P10" s="14" cm="1">
        <f t="array" ref="P10">_xlfn.IFS(
_構造物[[#This Row],[No間隔(m)]]="","",
_構造物[[#This Row],[測点No(始)]]="","",
TRUE,(_構造物[[#This Row],[測点No(終)]]-_構造物[[#This Row],[測点No(始)]])*_構造物[[#This Row],[No間隔(m)]]+(_構造物[[#This Row],[測点m(終)]]-_構造物[[#This Row],[測点m(始)]])
)</f>
        <v>647</v>
      </c>
      <c r="Q10" s="15"/>
      <c r="R10" s="15" cm="1">
        <f t="array" ref="R10">_xlfn.IFS(
AND(_構造物[[#This Row],[数量(自動計算)]]="",_構造物[[#This Row],[数量(直接入力)]]=""),"",
AND(_構造物[[#This Row],[数量(自動計算)]]&lt;&gt;"",_構造物[[#This Row],[数量(直接入力)]]=""),_構造物[[#This Row],[数量(自動計算)]],
TRUE,_構造物[[#This Row],[数量(直接入力)]]
)</f>
        <v>647</v>
      </c>
      <c r="S10" t="s">
        <v>23</v>
      </c>
      <c r="T10" s="3">
        <v>1990</v>
      </c>
      <c r="U10" s="3">
        <v>4</v>
      </c>
      <c r="V10" t="s">
        <v>68</v>
      </c>
      <c r="W10" s="3">
        <v>40</v>
      </c>
      <c r="X10" s="3"/>
      <c r="Y10" s="3"/>
      <c r="Z10" s="3">
        <v>1</v>
      </c>
      <c r="AA10" s="10">
        <v>6</v>
      </c>
      <c r="AB10" t="str" cm="1">
        <f t="array" ref="AB10">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F01D06</v>
      </c>
    </row>
    <row r="11" spans="1:29">
      <c r="A11" s="11"/>
      <c r="B11" s="6" cm="1">
        <f t="array" ref="B11">ROW()-ROW(_構造物[#Headers])</f>
        <v>10</v>
      </c>
      <c r="C11" t="s">
        <v>8</v>
      </c>
      <c r="D11" t="str" cm="1">
        <f t="array" ref="D11">_xlfn.IFS(_構造物[[#This Row],[施設番号]]="","",TRUE,_xlfn.XLOOKUP(_構造物[[#This Row],[施設番号]],_施設[施設番号],_施設[地区名],0))</f>
        <v>○○地区</v>
      </c>
      <c r="E11" t="str" cm="1">
        <f t="array" ref="E11">_xlfn.IFS(_構造物[[#This Row],[施設番号]]="","",TRUE,_xlfn.XLOOKUP(_構造物[[#This Row],[施設番号]],_施設[施設番号],_施設[施設名],0))</f>
        <v>○○幹線水路</v>
      </c>
      <c r="F11" t="s">
        <v>19</v>
      </c>
      <c r="G11" s="8" t="s">
        <v>61</v>
      </c>
      <c r="H11" t="s">
        <v>25</v>
      </c>
      <c r="I11" t="s">
        <v>77</v>
      </c>
      <c r="J11" s="5">
        <v>129</v>
      </c>
      <c r="K11" s="13">
        <v>44</v>
      </c>
      <c r="L11" s="4" t="str" cm="1">
        <f t="array" ref="L11">_xlfn.IFS(_構造物[[#This Row],[測点No(終)]]="","",TRUE,"～")</f>
        <v>～</v>
      </c>
      <c r="M11" s="5">
        <v>142</v>
      </c>
      <c r="N11" s="13">
        <v>28</v>
      </c>
      <c r="O11" s="12">
        <v>50</v>
      </c>
      <c r="P11" s="14" cm="1">
        <f t="array" ref="P11">_xlfn.IFS(
_構造物[[#This Row],[No間隔(m)]]="","",
_構造物[[#This Row],[測点No(始)]]="","",
TRUE,(_構造物[[#This Row],[測点No(終)]]-_構造物[[#This Row],[測点No(始)]])*_構造物[[#This Row],[No間隔(m)]]+(_構造物[[#This Row],[測点m(終)]]-_構造物[[#This Row],[測点m(始)]])
)</f>
        <v>634</v>
      </c>
      <c r="Q11" s="15"/>
      <c r="R11" s="15" cm="1">
        <f t="array" ref="R11">_xlfn.IFS(
AND(_構造物[[#This Row],[数量(自動計算)]]="",_構造物[[#This Row],[数量(直接入力)]]=""),"",
AND(_構造物[[#This Row],[数量(自動計算)]]&lt;&gt;"",_構造物[[#This Row],[数量(直接入力)]]=""),_構造物[[#This Row],[数量(自動計算)]],
TRUE,_構造物[[#This Row],[数量(直接入力)]]
)</f>
        <v>634</v>
      </c>
      <c r="S11" t="s">
        <v>23</v>
      </c>
      <c r="T11" s="3">
        <v>1990</v>
      </c>
      <c r="U11" s="3">
        <v>4</v>
      </c>
      <c r="V11" t="s">
        <v>68</v>
      </c>
      <c r="W11" s="3">
        <v>40</v>
      </c>
      <c r="X11" s="3"/>
      <c r="Y11" s="3"/>
      <c r="Z11" s="3">
        <v>1</v>
      </c>
      <c r="AA11" s="10">
        <v>6</v>
      </c>
      <c r="AB11" t="str" cm="1">
        <f t="array" ref="AB11">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F01D06</v>
      </c>
    </row>
    <row r="12" spans="1:29">
      <c r="A12" s="11"/>
      <c r="B12" s="6" cm="1">
        <f t="array" ref="B12">ROW()-ROW(_構造物[#Headers])</f>
        <v>11</v>
      </c>
      <c r="C12" t="s">
        <v>8</v>
      </c>
      <c r="D12" t="str" cm="1">
        <f t="array" ref="D12">_xlfn.IFS(_構造物[[#This Row],[施設番号]]="","",TRUE,_xlfn.XLOOKUP(_構造物[[#This Row],[施設番号]],_施設[施設番号],_施設[地区名],0))</f>
        <v>○○地区</v>
      </c>
      <c r="E12" t="str" cm="1">
        <f t="array" ref="E12">_xlfn.IFS(_構造物[[#This Row],[施設番号]]="","",TRUE,_xlfn.XLOOKUP(_構造物[[#This Row],[施設番号]],_施設[施設番号],_施設[施設名],0))</f>
        <v>○○幹線水路</v>
      </c>
      <c r="F12" t="s">
        <v>19</v>
      </c>
      <c r="G12" s="8" t="s">
        <v>61</v>
      </c>
      <c r="H12" t="s">
        <v>25</v>
      </c>
      <c r="I12" t="s">
        <v>78</v>
      </c>
      <c r="J12" s="5">
        <v>142</v>
      </c>
      <c r="K12" s="13">
        <v>28</v>
      </c>
      <c r="L12" s="4" t="str" cm="1">
        <f t="array" ref="L12">_xlfn.IFS(_構造物[[#This Row],[測点No(終)]]="","",TRUE,"～")</f>
        <v>～</v>
      </c>
      <c r="M12" s="5">
        <v>156</v>
      </c>
      <c r="N12" s="13">
        <v>13</v>
      </c>
      <c r="O12" s="12">
        <v>50</v>
      </c>
      <c r="P12" s="14" cm="1">
        <f t="array" ref="P12">_xlfn.IFS(
_構造物[[#This Row],[No間隔(m)]]="","",
_構造物[[#This Row],[測点No(始)]]="","",
TRUE,(_構造物[[#This Row],[測点No(終)]]-_構造物[[#This Row],[測点No(始)]])*_構造物[[#This Row],[No間隔(m)]]+(_構造物[[#This Row],[測点m(終)]]-_構造物[[#This Row],[測点m(始)]])
)</f>
        <v>685</v>
      </c>
      <c r="Q12" s="15"/>
      <c r="R12" s="15" cm="1">
        <f t="array" ref="R12">_xlfn.IFS(
AND(_構造物[[#This Row],[数量(自動計算)]]="",_構造物[[#This Row],[数量(直接入力)]]=""),"",
AND(_構造物[[#This Row],[数量(自動計算)]]&lt;&gt;"",_構造物[[#This Row],[数量(直接入力)]]=""),_構造物[[#This Row],[数量(自動計算)]],
TRUE,_構造物[[#This Row],[数量(直接入力)]]
)</f>
        <v>685</v>
      </c>
      <c r="S12" t="s">
        <v>23</v>
      </c>
      <c r="T12" s="3">
        <v>1990</v>
      </c>
      <c r="U12" s="3">
        <v>4</v>
      </c>
      <c r="V12" t="s">
        <v>68</v>
      </c>
      <c r="W12" s="3">
        <v>40</v>
      </c>
      <c r="X12" s="3"/>
      <c r="Y12" s="3"/>
      <c r="Z12" s="3">
        <v>1</v>
      </c>
      <c r="AA12" s="10">
        <v>7</v>
      </c>
      <c r="AB12" t="str" cm="1">
        <f t="array" ref="AB12">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F01D07</v>
      </c>
    </row>
    <row r="13" spans="1:29">
      <c r="A13" s="11"/>
      <c r="B13" s="6" cm="1">
        <f t="array" ref="B13">ROW()-ROW(_構造物[#Headers])</f>
        <v>12</v>
      </c>
      <c r="C13" t="s">
        <v>8</v>
      </c>
      <c r="D13" t="str" cm="1">
        <f t="array" ref="D13">_xlfn.IFS(_構造物[[#This Row],[施設番号]]="","",TRUE,_xlfn.XLOOKUP(_構造物[[#This Row],[施設番号]],_施設[施設番号],_施設[地区名],0))</f>
        <v>○○地区</v>
      </c>
      <c r="E13" t="str" cm="1">
        <f t="array" ref="E13">_xlfn.IFS(_構造物[[#This Row],[施設番号]]="","",TRUE,_xlfn.XLOOKUP(_構造物[[#This Row],[施設番号]],_施設[施設番号],_施設[施設名],0))</f>
        <v>○○幹線水路</v>
      </c>
      <c r="F13" t="s">
        <v>19</v>
      </c>
      <c r="G13" s="8" t="s">
        <v>61</v>
      </c>
      <c r="H13" t="s">
        <v>25</v>
      </c>
      <c r="I13" t="s">
        <v>78</v>
      </c>
      <c r="J13" s="5">
        <v>156</v>
      </c>
      <c r="K13" s="13">
        <v>13</v>
      </c>
      <c r="L13" s="4" t="str" cm="1">
        <f t="array" ref="L13">_xlfn.IFS(_構造物[[#This Row],[測点No(終)]]="","",TRUE,"～")</f>
        <v>～</v>
      </c>
      <c r="M13" s="5">
        <v>170</v>
      </c>
      <c r="N13" s="13">
        <v>20</v>
      </c>
      <c r="O13" s="12">
        <v>50</v>
      </c>
      <c r="P13" s="14" cm="1">
        <f t="array" ref="P13">_xlfn.IFS(
_構造物[[#This Row],[No間隔(m)]]="","",
_構造物[[#This Row],[測点No(始)]]="","",
TRUE,(_構造物[[#This Row],[測点No(終)]]-_構造物[[#This Row],[測点No(始)]])*_構造物[[#This Row],[No間隔(m)]]+(_構造物[[#This Row],[測点m(終)]]-_構造物[[#This Row],[測点m(始)]])
)</f>
        <v>707</v>
      </c>
      <c r="Q13" s="15"/>
      <c r="R13" s="15" cm="1">
        <f t="array" ref="R13">_xlfn.IFS(
AND(_構造物[[#This Row],[数量(自動計算)]]="",_構造物[[#This Row],[数量(直接入力)]]=""),"",
AND(_構造物[[#This Row],[数量(自動計算)]]&lt;&gt;"",_構造物[[#This Row],[数量(直接入力)]]=""),_構造物[[#This Row],[数量(自動計算)]],
TRUE,_構造物[[#This Row],[数量(直接入力)]]
)</f>
        <v>707</v>
      </c>
      <c r="S13" t="s">
        <v>23</v>
      </c>
      <c r="T13" s="3">
        <v>1990</v>
      </c>
      <c r="U13" s="3">
        <v>4</v>
      </c>
      <c r="V13" t="s">
        <v>68</v>
      </c>
      <c r="W13" s="3">
        <v>40</v>
      </c>
      <c r="X13" s="3"/>
      <c r="Y13" s="3"/>
      <c r="Z13" s="3">
        <v>1</v>
      </c>
      <c r="AA13" s="10">
        <v>7</v>
      </c>
      <c r="AB13" t="str" cm="1">
        <f t="array" ref="AB13">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F01D07</v>
      </c>
    </row>
    <row r="14" spans="1:29">
      <c r="A14" s="11"/>
      <c r="B14" s="6" cm="1">
        <f t="array" ref="B14">ROW()-ROW(_構造物[#Headers])</f>
        <v>13</v>
      </c>
      <c r="C14" t="s">
        <v>8</v>
      </c>
      <c r="D14" t="str" cm="1">
        <f t="array" ref="D14">_xlfn.IFS(_構造物[[#This Row],[施設番号]]="","",TRUE,_xlfn.XLOOKUP(_構造物[[#This Row],[施設番号]],_施設[施設番号],_施設[地区名],0))</f>
        <v>○○地区</v>
      </c>
      <c r="E14" t="str" cm="1">
        <f t="array" ref="E14">_xlfn.IFS(_構造物[[#This Row],[施設番号]]="","",TRUE,_xlfn.XLOOKUP(_構造物[[#This Row],[施設番号]],_施設[施設番号],_施設[施設名],0))</f>
        <v>○○幹線水路</v>
      </c>
      <c r="F14" t="s">
        <v>28</v>
      </c>
      <c r="G14" s="8" t="s">
        <v>71</v>
      </c>
      <c r="H14" t="s">
        <v>72</v>
      </c>
      <c r="J14" s="5"/>
      <c r="K14" s="13"/>
      <c r="L14" s="4" t="str" cm="1">
        <f t="array" ref="L14">_xlfn.IFS(_構造物[[#This Row],[測点No(終)]]="","",TRUE,"～")</f>
        <v/>
      </c>
      <c r="M14" s="5"/>
      <c r="N14" s="13"/>
      <c r="O14" s="12"/>
      <c r="P14" s="14" t="str" cm="1">
        <f t="array" ref="P14">_xlfn.IFS(
_構造物[[#This Row],[No間隔(m)]]="","",
_構造物[[#This Row],[測点No(始)]]="","",
TRUE,(_構造物[[#This Row],[測点No(終)]]-_構造物[[#This Row],[測点No(始)]])*_構造物[[#This Row],[No間隔(m)]]+(_構造物[[#This Row],[測点m(終)]]-_構造物[[#This Row],[測点m(始)]])
)</f>
        <v/>
      </c>
      <c r="Q14" s="15">
        <v>1</v>
      </c>
      <c r="R14" s="15" cm="1">
        <f t="array" ref="R14">_xlfn.IFS(
AND(_構造物[[#This Row],[数量(自動計算)]]="",_構造物[[#This Row],[数量(直接入力)]]=""),"",
AND(_構造物[[#This Row],[数量(自動計算)]]&lt;&gt;"",_構造物[[#This Row],[数量(直接入力)]]=""),_構造物[[#This Row],[数量(自動計算)]],
TRUE,_構造物[[#This Row],[数量(直接入力)]]
)</f>
        <v>1</v>
      </c>
      <c r="S14" t="s">
        <v>29</v>
      </c>
      <c r="T14" s="3">
        <v>1990</v>
      </c>
      <c r="U14" s="3">
        <v>2</v>
      </c>
      <c r="W14" s="3">
        <v>40</v>
      </c>
      <c r="X14" s="3"/>
      <c r="Y14" s="3"/>
      <c r="Z14" s="3" t="s">
        <v>97</v>
      </c>
      <c r="AA14" s="10">
        <v>1</v>
      </c>
      <c r="AB14" t="str" cm="1">
        <f t="array" ref="AB14">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F01K01</v>
      </c>
    </row>
    <row r="15" spans="1:29">
      <c r="A15" s="11"/>
      <c r="B15" s="6" cm="1">
        <f t="array" ref="B15">ROW()-ROW(_構造物[#Headers])</f>
        <v>14</v>
      </c>
      <c r="C15" t="s">
        <v>8</v>
      </c>
      <c r="D15" t="str" cm="1">
        <f t="array" ref="D15">_xlfn.IFS(_構造物[[#This Row],[施設番号]]="","",TRUE,_xlfn.XLOOKUP(_構造物[[#This Row],[施設番号]],_施設[施設番号],_施設[地区名],0))</f>
        <v>○○地区</v>
      </c>
      <c r="E15" t="str" cm="1">
        <f t="array" ref="E15">_xlfn.IFS(_構造物[[#This Row],[施設番号]]="","",TRUE,_xlfn.XLOOKUP(_構造物[[#This Row],[施設番号]],_施設[施設番号],_施設[施設名],0))</f>
        <v>○○幹線水路</v>
      </c>
      <c r="F15" t="s">
        <v>28</v>
      </c>
      <c r="G15" s="8" t="s">
        <v>71</v>
      </c>
      <c r="H15" t="s">
        <v>73</v>
      </c>
      <c r="J15" s="5"/>
      <c r="K15" s="13"/>
      <c r="L15" s="4" t="str" cm="1">
        <f t="array" ref="L15">_xlfn.IFS(_構造物[[#This Row],[測点No(終)]]="","",TRUE,"～")</f>
        <v/>
      </c>
      <c r="M15" s="5"/>
      <c r="N15" s="13"/>
      <c r="O15" s="12"/>
      <c r="P15" s="14" t="str" cm="1">
        <f t="array" ref="P15">_xlfn.IFS(
_構造物[[#This Row],[No間隔(m)]]="","",
_構造物[[#This Row],[測点No(始)]]="","",
TRUE,(_構造物[[#This Row],[測点No(終)]]-_構造物[[#This Row],[測点No(始)]])*_構造物[[#This Row],[No間隔(m)]]+(_構造物[[#This Row],[測点m(終)]]-_構造物[[#This Row],[測点m(始)]])
)</f>
        <v/>
      </c>
      <c r="Q15" s="15">
        <v>1</v>
      </c>
      <c r="R15" s="15" cm="1">
        <f t="array" ref="R15">_xlfn.IFS(
AND(_構造物[[#This Row],[数量(自動計算)]]="",_構造物[[#This Row],[数量(直接入力)]]=""),"",
AND(_構造物[[#This Row],[数量(自動計算)]]&lt;&gt;"",_構造物[[#This Row],[数量(直接入力)]]=""),_構造物[[#This Row],[数量(自動計算)]],
TRUE,_構造物[[#This Row],[数量(直接入力)]]
)</f>
        <v>1</v>
      </c>
      <c r="S15" t="s">
        <v>29</v>
      </c>
      <c r="T15" s="3">
        <v>1990</v>
      </c>
      <c r="U15" s="3">
        <v>4</v>
      </c>
      <c r="W15" s="3">
        <v>40</v>
      </c>
      <c r="X15" s="3"/>
      <c r="Y15" s="3"/>
      <c r="Z15" s="3" t="s">
        <v>97</v>
      </c>
      <c r="AA15" s="10">
        <v>2</v>
      </c>
      <c r="AB15" t="str" cm="1">
        <f t="array" ref="AB15">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F01K02</v>
      </c>
    </row>
    <row r="16" spans="1:29">
      <c r="A16" s="11"/>
      <c r="B16" s="6" cm="1">
        <f t="array" ref="B16">ROW()-ROW(_構造物[#Headers])</f>
        <v>15</v>
      </c>
      <c r="C16" t="s">
        <v>8</v>
      </c>
      <c r="D16" t="str" cm="1">
        <f t="array" ref="D16">_xlfn.IFS(_構造物[[#This Row],[施設番号]]="","",TRUE,_xlfn.XLOOKUP(_構造物[[#This Row],[施設番号]],_施設[施設番号],_施設[地区名],0))</f>
        <v>○○地区</v>
      </c>
      <c r="E16" t="str" cm="1">
        <f t="array" ref="E16">_xlfn.IFS(_構造物[[#This Row],[施設番号]]="","",TRUE,_xlfn.XLOOKUP(_構造物[[#This Row],[施設番号]],_施設[施設番号],_施設[施設名],0))</f>
        <v>○○幹線水路</v>
      </c>
      <c r="F16" t="s">
        <v>28</v>
      </c>
      <c r="G16" s="8" t="s">
        <v>71</v>
      </c>
      <c r="H16" t="s">
        <v>74</v>
      </c>
      <c r="J16" s="5"/>
      <c r="K16" s="13"/>
      <c r="L16" s="4" t="str" cm="1">
        <f t="array" ref="L16">_xlfn.IFS(_構造物[[#This Row],[測点No(終)]]="","",TRUE,"～")</f>
        <v/>
      </c>
      <c r="M16" s="5"/>
      <c r="N16" s="13"/>
      <c r="O16" s="12"/>
      <c r="P16" s="14" t="str" cm="1">
        <f t="array" ref="P16">_xlfn.IFS(
_構造物[[#This Row],[No間隔(m)]]="","",
_構造物[[#This Row],[測点No(始)]]="","",
TRUE,(_構造物[[#This Row],[測点No(終)]]-_構造物[[#This Row],[測点No(始)]])*_構造物[[#This Row],[No間隔(m)]]+(_構造物[[#This Row],[測点m(終)]]-_構造物[[#This Row],[測点m(始)]])
)</f>
        <v/>
      </c>
      <c r="Q16" s="15">
        <v>1</v>
      </c>
      <c r="R16" s="15" cm="1">
        <f t="array" ref="R16">_xlfn.IFS(
AND(_構造物[[#This Row],[数量(自動計算)]]="",_構造物[[#This Row],[数量(直接入力)]]=""),"",
AND(_構造物[[#This Row],[数量(自動計算)]]&lt;&gt;"",_構造物[[#This Row],[数量(直接入力)]]=""),_構造物[[#This Row],[数量(自動計算)]],
TRUE,_構造物[[#This Row],[数量(直接入力)]]
)</f>
        <v>1</v>
      </c>
      <c r="S16" t="s">
        <v>29</v>
      </c>
      <c r="T16" s="3">
        <v>1990</v>
      </c>
      <c r="U16" s="3">
        <v>2</v>
      </c>
      <c r="W16" s="3">
        <v>40</v>
      </c>
      <c r="X16" s="3"/>
      <c r="Y16" s="3"/>
      <c r="Z16" s="3" t="s">
        <v>97</v>
      </c>
      <c r="AA16" s="10">
        <v>3</v>
      </c>
      <c r="AB16" t="str" cm="1">
        <f t="array" ref="AB16">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F01K03</v>
      </c>
    </row>
    <row r="17" spans="1:28">
      <c r="A17" s="11"/>
      <c r="B17" s="6" cm="1">
        <f t="array" ref="B17">ROW()-ROW(_構造物[#Headers])</f>
        <v>16</v>
      </c>
      <c r="C17" t="s">
        <v>8</v>
      </c>
      <c r="D17" t="str" cm="1">
        <f t="array" ref="D17">_xlfn.IFS(_構造物[[#This Row],[施設番号]]="","",TRUE,_xlfn.XLOOKUP(_構造物[[#This Row],[施設番号]],_施設[施設番号],_施設[地区名],0))</f>
        <v>○○地区</v>
      </c>
      <c r="E17" t="str" cm="1">
        <f t="array" ref="E17">_xlfn.IFS(_構造物[[#This Row],[施設番号]]="","",TRUE,_xlfn.XLOOKUP(_構造物[[#This Row],[施設番号]],_施設[施設番号],_施設[施設名],0))</f>
        <v>○○幹線水路</v>
      </c>
      <c r="F17" t="s">
        <v>28</v>
      </c>
      <c r="G17" s="8" t="s">
        <v>71</v>
      </c>
      <c r="H17" t="s">
        <v>75</v>
      </c>
      <c r="J17" s="5"/>
      <c r="K17" s="13"/>
      <c r="L17" s="4" t="str" cm="1">
        <f t="array" ref="L17">_xlfn.IFS(_構造物[[#This Row],[測点No(終)]]="","",TRUE,"～")</f>
        <v/>
      </c>
      <c r="M17" s="5"/>
      <c r="N17" s="13"/>
      <c r="O17" s="12"/>
      <c r="P17" s="14" t="str" cm="1">
        <f t="array" ref="P17">_xlfn.IFS(
_構造物[[#This Row],[No間隔(m)]]="","",
_構造物[[#This Row],[測点No(始)]]="","",
TRUE,(_構造物[[#This Row],[測点No(終)]]-_構造物[[#This Row],[測点No(始)]])*_構造物[[#This Row],[No間隔(m)]]+(_構造物[[#This Row],[測点m(終)]]-_構造物[[#This Row],[測点m(始)]])
)</f>
        <v/>
      </c>
      <c r="Q17" s="15">
        <v>1</v>
      </c>
      <c r="R17" s="15" cm="1">
        <f t="array" ref="R17">_xlfn.IFS(
AND(_構造物[[#This Row],[数量(自動計算)]]="",_構造物[[#This Row],[数量(直接入力)]]=""),"",
AND(_構造物[[#This Row],[数量(自動計算)]]&lt;&gt;"",_構造物[[#This Row],[数量(直接入力)]]=""),_構造物[[#This Row],[数量(自動計算)]],
TRUE,_構造物[[#This Row],[数量(直接入力)]]
)</f>
        <v>1</v>
      </c>
      <c r="S17" t="s">
        <v>29</v>
      </c>
      <c r="T17" s="3">
        <v>1990</v>
      </c>
      <c r="U17" s="3">
        <v>3</v>
      </c>
      <c r="W17" s="3">
        <v>15</v>
      </c>
      <c r="X17" s="3"/>
      <c r="Y17" s="3"/>
      <c r="Z17" s="3" t="s">
        <v>97</v>
      </c>
      <c r="AA17" s="10">
        <v>4</v>
      </c>
      <c r="AB17" t="str" cm="1">
        <f t="array" ref="AB17">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F01K04</v>
      </c>
    </row>
    <row r="18" spans="1:28">
      <c r="A18" s="11"/>
      <c r="B18" s="6" cm="1">
        <f t="array" ref="B18">ROW()-ROW(_構造物[#Headers])</f>
        <v>17</v>
      </c>
      <c r="C18" t="s">
        <v>9</v>
      </c>
      <c r="D18" t="str" cm="1">
        <f t="array" ref="D18">_xlfn.IFS(_構造物[[#This Row],[施設番号]]="","",TRUE,_xlfn.XLOOKUP(_構造物[[#This Row],[施設番号]],_施設[施設番号],_施設[地区名],0))</f>
        <v>○○地区</v>
      </c>
      <c r="E18" t="str" cm="1">
        <f t="array" ref="E18">_xlfn.IFS(_構造物[[#This Row],[施設番号]]="","",TRUE,_xlfn.XLOOKUP(_構造物[[#This Row],[施設番号]],_施設[施設番号],_施設[施設名],0))</f>
        <v>△△頭首工</v>
      </c>
      <c r="F18" t="s">
        <v>19</v>
      </c>
      <c r="G18" s="8" t="s">
        <v>79</v>
      </c>
      <c r="H18" t="s">
        <v>25</v>
      </c>
      <c r="I18" t="s">
        <v>82</v>
      </c>
      <c r="J18" s="5"/>
      <c r="K18" s="13"/>
      <c r="L18" s="4" t="str" cm="1">
        <f t="array" ref="L18">_xlfn.IFS(_構造物[[#This Row],[測点No(終)]]="","",TRUE,"～")</f>
        <v/>
      </c>
      <c r="M18" s="5"/>
      <c r="N18" s="13"/>
      <c r="O18" s="12"/>
      <c r="P18" s="14" t="str" cm="1">
        <f t="array" ref="P18">_xlfn.IFS(
_構造物[[#This Row],[No間隔(m)]]="","",
_構造物[[#This Row],[測点No(始)]]="","",
TRUE,(_構造物[[#This Row],[測点No(終)]]-_構造物[[#This Row],[測点No(始)]])*_構造物[[#This Row],[No間隔(m)]]+(_構造物[[#This Row],[測点m(終)]]-_構造物[[#This Row],[測点m(始)]])
)</f>
        <v/>
      </c>
      <c r="Q18" s="15">
        <v>1</v>
      </c>
      <c r="R18" s="15" cm="1">
        <f t="array" ref="R18">_xlfn.IFS(
AND(_構造物[[#This Row],[数量(自動計算)]]="",_構造物[[#This Row],[数量(直接入力)]]=""),"",
AND(_構造物[[#This Row],[数量(自動計算)]]&lt;&gt;"",_構造物[[#This Row],[数量(直接入力)]]=""),_構造物[[#This Row],[数量(自動計算)]],
TRUE,_構造物[[#This Row],[数量(直接入力)]]
)</f>
        <v>1</v>
      </c>
      <c r="S18" t="s">
        <v>109</v>
      </c>
      <c r="T18" s="3">
        <v>2010</v>
      </c>
      <c r="U18" s="3">
        <v>4</v>
      </c>
      <c r="V18" t="s">
        <v>67</v>
      </c>
      <c r="W18" s="3">
        <v>50</v>
      </c>
      <c r="X18" s="3"/>
      <c r="Y18" s="3"/>
      <c r="Z18" s="3">
        <v>2</v>
      </c>
      <c r="AA18" s="10">
        <v>1</v>
      </c>
      <c r="AB18" t="str" cm="1">
        <f t="array" ref="AB18">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F02D01</v>
      </c>
    </row>
    <row r="19" spans="1:28">
      <c r="A19" s="11"/>
      <c r="B19" s="6" cm="1">
        <f t="array" ref="B19">ROW()-ROW(_構造物[#Headers])</f>
        <v>18</v>
      </c>
      <c r="C19" t="s">
        <v>9</v>
      </c>
      <c r="D19" t="str" cm="1">
        <f t="array" ref="D19">_xlfn.IFS(_構造物[[#This Row],[施設番号]]="","",TRUE,_xlfn.XLOOKUP(_構造物[[#This Row],[施設番号]],_施設[施設番号],_施設[地区名],0))</f>
        <v>○○地区</v>
      </c>
      <c r="E19" t="str" cm="1">
        <f t="array" ref="E19">_xlfn.IFS(_構造物[[#This Row],[施設番号]]="","",TRUE,_xlfn.XLOOKUP(_構造物[[#This Row],[施設番号]],_施設[施設番号],_施設[施設名],0))</f>
        <v>△△頭首工</v>
      </c>
      <c r="F19" t="s">
        <v>19</v>
      </c>
      <c r="G19" s="8" t="s">
        <v>80</v>
      </c>
      <c r="H19" t="s">
        <v>25</v>
      </c>
      <c r="I19" t="s">
        <v>82</v>
      </c>
      <c r="J19" s="5"/>
      <c r="K19" s="13"/>
      <c r="L19" s="4" t="str" cm="1">
        <f t="array" ref="L19">_xlfn.IFS(_構造物[[#This Row],[測点No(終)]]="","",TRUE,"～")</f>
        <v/>
      </c>
      <c r="M19" s="5"/>
      <c r="N19" s="13"/>
      <c r="O19" s="12"/>
      <c r="P19" s="14" t="str" cm="1">
        <f t="array" ref="P19">_xlfn.IFS(
_構造物[[#This Row],[No間隔(m)]]="","",
_構造物[[#This Row],[測点No(始)]]="","",
TRUE,(_構造物[[#This Row],[測点No(終)]]-_構造物[[#This Row],[測点No(始)]])*_構造物[[#This Row],[No間隔(m)]]+(_構造物[[#This Row],[測点m(終)]]-_構造物[[#This Row],[測点m(始)]])
)</f>
        <v/>
      </c>
      <c r="Q19" s="15">
        <v>1</v>
      </c>
      <c r="R19" s="15" cm="1">
        <f t="array" ref="R19">_xlfn.IFS(
AND(_構造物[[#This Row],[数量(自動計算)]]="",_構造物[[#This Row],[数量(直接入力)]]=""),"",
AND(_構造物[[#This Row],[数量(自動計算)]]&lt;&gt;"",_構造物[[#This Row],[数量(直接入力)]]=""),_構造物[[#This Row],[数量(自動計算)]],
TRUE,_構造物[[#This Row],[数量(直接入力)]]
)</f>
        <v>1</v>
      </c>
      <c r="S19" t="s">
        <v>109</v>
      </c>
      <c r="T19" s="3">
        <v>2010</v>
      </c>
      <c r="U19" s="3">
        <v>3</v>
      </c>
      <c r="V19" t="s">
        <v>83</v>
      </c>
      <c r="W19" s="3">
        <v>50</v>
      </c>
      <c r="X19" s="3"/>
      <c r="Y19" s="3"/>
      <c r="Z19" s="3">
        <v>2</v>
      </c>
      <c r="AA19" s="10">
        <v>2</v>
      </c>
      <c r="AB19" t="str" cm="1">
        <f t="array" ref="AB19">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F02D02</v>
      </c>
    </row>
    <row r="20" spans="1:28">
      <c r="A20" s="11"/>
      <c r="B20" s="6" cm="1">
        <f t="array" ref="B20">ROW()-ROW(_構造物[#Headers])</f>
        <v>19</v>
      </c>
      <c r="C20" t="s">
        <v>9</v>
      </c>
      <c r="D20" t="str" cm="1">
        <f t="array" ref="D20">_xlfn.IFS(_構造物[[#This Row],[施設番号]]="","",TRUE,_xlfn.XLOOKUP(_構造物[[#This Row],[施設番号]],_施設[施設番号],_施設[地区名],0))</f>
        <v>○○地区</v>
      </c>
      <c r="E20" t="str" cm="1">
        <f t="array" ref="E20">_xlfn.IFS(_構造物[[#This Row],[施設番号]]="","",TRUE,_xlfn.XLOOKUP(_構造物[[#This Row],[施設番号]],_施設[施設番号],_施設[施設名],0))</f>
        <v>△△頭首工</v>
      </c>
      <c r="F20" t="s">
        <v>19</v>
      </c>
      <c r="G20" s="8" t="s">
        <v>81</v>
      </c>
      <c r="H20" t="s">
        <v>25</v>
      </c>
      <c r="I20" t="s">
        <v>82</v>
      </c>
      <c r="J20" s="5"/>
      <c r="K20" s="13"/>
      <c r="L20" s="4" t="str" cm="1">
        <f t="array" ref="L20">_xlfn.IFS(_構造物[[#This Row],[測点No(終)]]="","",TRUE,"～")</f>
        <v/>
      </c>
      <c r="M20" s="5"/>
      <c r="N20" s="13"/>
      <c r="O20" s="12"/>
      <c r="P20" s="14" t="str" cm="1">
        <f t="array" ref="P20">_xlfn.IFS(
_構造物[[#This Row],[No間隔(m)]]="","",
_構造物[[#This Row],[測点No(始)]]="","",
TRUE,(_構造物[[#This Row],[測点No(終)]]-_構造物[[#This Row],[測点No(始)]])*_構造物[[#This Row],[No間隔(m)]]+(_構造物[[#This Row],[測点m(終)]]-_構造物[[#This Row],[測点m(始)]])
)</f>
        <v/>
      </c>
      <c r="Q20" s="15">
        <v>1</v>
      </c>
      <c r="R20" s="15" cm="1">
        <f t="array" ref="R20">_xlfn.IFS(
AND(_構造物[[#This Row],[数量(自動計算)]]="",_構造物[[#This Row],[数量(直接入力)]]=""),"",
AND(_構造物[[#This Row],[数量(自動計算)]]&lt;&gt;"",_構造物[[#This Row],[数量(直接入力)]]=""),_構造物[[#This Row],[数量(自動計算)]],
TRUE,_構造物[[#This Row],[数量(直接入力)]]
)</f>
        <v>1</v>
      </c>
      <c r="S20" t="s">
        <v>109</v>
      </c>
      <c r="T20" s="3">
        <v>2010</v>
      </c>
      <c r="U20" s="3">
        <v>4</v>
      </c>
      <c r="V20" t="s">
        <v>67</v>
      </c>
      <c r="W20" s="3">
        <v>50</v>
      </c>
      <c r="X20" s="3"/>
      <c r="Y20" s="3"/>
      <c r="Z20" s="3">
        <v>2</v>
      </c>
      <c r="AA20" s="10">
        <v>3</v>
      </c>
      <c r="AB20" t="str" cm="1">
        <f t="array" ref="AB20">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F02D03</v>
      </c>
    </row>
    <row r="21" spans="1:28">
      <c r="A21" s="11"/>
      <c r="B21" s="6" cm="1">
        <f t="array" ref="B21">ROW()-ROW(_構造物[#Headers])</f>
        <v>20</v>
      </c>
      <c r="D21" t="str" cm="1">
        <f t="array" ref="D21">_xlfn.IFS(_構造物[[#This Row],[施設番号]]="","",TRUE,_xlfn.XLOOKUP(_構造物[[#This Row],[施設番号]],_施設[施設番号],_施設[地区名],0))</f>
        <v/>
      </c>
      <c r="E21" t="str" cm="1">
        <f t="array" ref="E21">_xlfn.IFS(_構造物[[#This Row],[施設番号]]="","",TRUE,_xlfn.XLOOKUP(_構造物[[#This Row],[施設番号]],_施設[施設番号],_施設[施設名],0))</f>
        <v/>
      </c>
      <c r="G21" s="8"/>
      <c r="J21" s="5"/>
      <c r="K21" s="13"/>
      <c r="L21" s="4" t="str" cm="1">
        <f t="array" ref="L21">_xlfn.IFS(_構造物[[#This Row],[測点No(終)]]="","",TRUE,"～")</f>
        <v/>
      </c>
      <c r="M21" s="5"/>
      <c r="N21" s="13"/>
      <c r="O21" s="12"/>
      <c r="P21" s="14" t="str" cm="1">
        <f t="array" ref="P21">_xlfn.IFS(
_構造物[[#This Row],[No間隔(m)]]="","",
_構造物[[#This Row],[測点No(始)]]="","",
TRUE,(_構造物[[#This Row],[測点No(終)]]-_構造物[[#This Row],[測点No(始)]])*_構造物[[#This Row],[No間隔(m)]]+(_構造物[[#This Row],[測点m(終)]]-_構造物[[#This Row],[測点m(始)]])
)</f>
        <v/>
      </c>
      <c r="Q21" s="15"/>
      <c r="R21" s="15" t="str" cm="1">
        <f t="array" ref="R21">_xlfn.IFS(
AND(_構造物[[#This Row],[数量(自動計算)]]="",_構造物[[#This Row],[数量(直接入力)]]=""),"",
AND(_構造物[[#This Row],[数量(自動計算)]]&lt;&gt;"",_構造物[[#This Row],[数量(直接入力)]]=""),_構造物[[#This Row],[数量(自動計算)]],
TRUE,_構造物[[#This Row],[数量(直接入力)]]
)</f>
        <v/>
      </c>
      <c r="T21" s="3"/>
      <c r="U21" s="3"/>
      <c r="W21" s="3"/>
      <c r="X21" s="3"/>
      <c r="Y21" s="3"/>
      <c r="Z21" s="3"/>
      <c r="AA21" s="10"/>
      <c r="AB21" t="str" cm="1">
        <f t="array" ref="AB21">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22" spans="1:28">
      <c r="A22" s="11"/>
      <c r="B22" s="6" cm="1">
        <f t="array" ref="B22">ROW()-ROW(_構造物[#Headers])</f>
        <v>21</v>
      </c>
      <c r="D22" t="str" cm="1">
        <f t="array" ref="D22">_xlfn.IFS(_構造物[[#This Row],[施設番号]]="","",TRUE,_xlfn.XLOOKUP(_構造物[[#This Row],[施設番号]],_施設[施設番号],_施設[地区名],0))</f>
        <v/>
      </c>
      <c r="E22" t="str" cm="1">
        <f t="array" ref="E22">_xlfn.IFS(_構造物[[#This Row],[施設番号]]="","",TRUE,_xlfn.XLOOKUP(_構造物[[#This Row],[施設番号]],_施設[施設番号],_施設[施設名],0))</f>
        <v/>
      </c>
      <c r="G22" s="8"/>
      <c r="J22" s="5"/>
      <c r="K22" s="13"/>
      <c r="L22" s="4" t="str" cm="1">
        <f t="array" ref="L22">_xlfn.IFS(_構造物[[#This Row],[測点No(終)]]="","",TRUE,"～")</f>
        <v/>
      </c>
      <c r="M22" s="5"/>
      <c r="N22" s="13"/>
      <c r="O22" s="12"/>
      <c r="P22" s="14" t="str" cm="1">
        <f t="array" ref="P22">_xlfn.IFS(
_構造物[[#This Row],[No間隔(m)]]="","",
_構造物[[#This Row],[測点No(始)]]="","",
TRUE,(_構造物[[#This Row],[測点No(終)]]-_構造物[[#This Row],[測点No(始)]])*_構造物[[#This Row],[No間隔(m)]]+(_構造物[[#This Row],[測点m(終)]]-_構造物[[#This Row],[測点m(始)]])
)</f>
        <v/>
      </c>
      <c r="Q22" s="15"/>
      <c r="R22" s="15" t="str" cm="1">
        <f t="array" ref="R22">_xlfn.IFS(
AND(_構造物[[#This Row],[数量(自動計算)]]="",_構造物[[#This Row],[数量(直接入力)]]=""),"",
AND(_構造物[[#This Row],[数量(自動計算)]]&lt;&gt;"",_構造物[[#This Row],[数量(直接入力)]]=""),_構造物[[#This Row],[数量(自動計算)]],
TRUE,_構造物[[#This Row],[数量(直接入力)]]
)</f>
        <v/>
      </c>
      <c r="T22" s="3"/>
      <c r="U22" s="3"/>
      <c r="W22" s="3"/>
      <c r="X22" s="3"/>
      <c r="Y22" s="3"/>
      <c r="Z22" s="3"/>
      <c r="AA22" s="10"/>
      <c r="AB22" t="str" cm="1">
        <f t="array" ref="AB22">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23" spans="1:28">
      <c r="A23" s="11"/>
      <c r="B23" s="6" cm="1">
        <f t="array" ref="B23">ROW()-ROW(_構造物[#Headers])</f>
        <v>22</v>
      </c>
      <c r="D23" t="str" cm="1">
        <f t="array" ref="D23">_xlfn.IFS(_構造物[[#This Row],[施設番号]]="","",TRUE,_xlfn.XLOOKUP(_構造物[[#This Row],[施設番号]],_施設[施設番号],_施設[地区名],0))</f>
        <v/>
      </c>
      <c r="E23" t="str" cm="1">
        <f t="array" ref="E23">_xlfn.IFS(_構造物[[#This Row],[施設番号]]="","",TRUE,_xlfn.XLOOKUP(_構造物[[#This Row],[施設番号]],_施設[施設番号],_施設[施設名],0))</f>
        <v/>
      </c>
      <c r="G23" s="8"/>
      <c r="J23" s="5"/>
      <c r="K23" s="13"/>
      <c r="L23" s="4" t="str" cm="1">
        <f t="array" ref="L23">_xlfn.IFS(_構造物[[#This Row],[測点No(終)]]="","",TRUE,"～")</f>
        <v/>
      </c>
      <c r="M23" s="5"/>
      <c r="N23" s="13"/>
      <c r="O23" s="12"/>
      <c r="P23" s="14" t="str" cm="1">
        <f t="array" ref="P23">_xlfn.IFS(
_構造物[[#This Row],[No間隔(m)]]="","",
_構造物[[#This Row],[測点No(始)]]="","",
TRUE,(_構造物[[#This Row],[測点No(終)]]-_構造物[[#This Row],[測点No(始)]])*_構造物[[#This Row],[No間隔(m)]]+(_構造物[[#This Row],[測点m(終)]]-_構造物[[#This Row],[測点m(始)]])
)</f>
        <v/>
      </c>
      <c r="Q23" s="15"/>
      <c r="R23" s="15" t="str" cm="1">
        <f t="array" ref="R23">_xlfn.IFS(
AND(_構造物[[#This Row],[数量(自動計算)]]="",_構造物[[#This Row],[数量(直接入力)]]=""),"",
AND(_構造物[[#This Row],[数量(自動計算)]]&lt;&gt;"",_構造物[[#This Row],[数量(直接入力)]]=""),_構造物[[#This Row],[数量(自動計算)]],
TRUE,_構造物[[#This Row],[数量(直接入力)]]
)</f>
        <v/>
      </c>
      <c r="T23" s="3"/>
      <c r="U23" s="3"/>
      <c r="W23" s="3"/>
      <c r="X23" s="3"/>
      <c r="Y23" s="3"/>
      <c r="Z23" s="3"/>
      <c r="AA23" s="10"/>
      <c r="AB23" t="str" cm="1">
        <f t="array" ref="AB23">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24" spans="1:28">
      <c r="A24" s="11"/>
      <c r="B24" s="6" cm="1">
        <f t="array" ref="B24">ROW()-ROW(_構造物[#Headers])</f>
        <v>23</v>
      </c>
      <c r="D24" t="str" cm="1">
        <f t="array" ref="D24">_xlfn.IFS(_構造物[[#This Row],[施設番号]]="","",TRUE,_xlfn.XLOOKUP(_構造物[[#This Row],[施設番号]],_施設[施設番号],_施設[地区名],0))</f>
        <v/>
      </c>
      <c r="E24" t="str" cm="1">
        <f t="array" ref="E24">_xlfn.IFS(_構造物[[#This Row],[施設番号]]="","",TRUE,_xlfn.XLOOKUP(_構造物[[#This Row],[施設番号]],_施設[施設番号],_施設[施設名],0))</f>
        <v/>
      </c>
      <c r="G24" s="8"/>
      <c r="J24" s="5"/>
      <c r="K24" s="13"/>
      <c r="L24" s="4" t="str" cm="1">
        <f t="array" ref="L24">_xlfn.IFS(_構造物[[#This Row],[測点No(終)]]="","",TRUE,"～")</f>
        <v/>
      </c>
      <c r="M24" s="5"/>
      <c r="N24" s="13"/>
      <c r="O24" s="12"/>
      <c r="P24" s="14" t="str" cm="1">
        <f t="array" ref="P24">_xlfn.IFS(
_構造物[[#This Row],[No間隔(m)]]="","",
_構造物[[#This Row],[測点No(始)]]="","",
TRUE,(_構造物[[#This Row],[測点No(終)]]-_構造物[[#This Row],[測点No(始)]])*_構造物[[#This Row],[No間隔(m)]]+(_構造物[[#This Row],[測点m(終)]]-_構造物[[#This Row],[測点m(始)]])
)</f>
        <v/>
      </c>
      <c r="Q24" s="15"/>
      <c r="R24" s="15" t="str" cm="1">
        <f t="array" ref="R24">_xlfn.IFS(
AND(_構造物[[#This Row],[数量(自動計算)]]="",_構造物[[#This Row],[数量(直接入力)]]=""),"",
AND(_構造物[[#This Row],[数量(自動計算)]]&lt;&gt;"",_構造物[[#This Row],[数量(直接入力)]]=""),_構造物[[#This Row],[数量(自動計算)]],
TRUE,_構造物[[#This Row],[数量(直接入力)]]
)</f>
        <v/>
      </c>
      <c r="T24" s="3"/>
      <c r="U24" s="3"/>
      <c r="W24" s="3"/>
      <c r="X24" s="3"/>
      <c r="Y24" s="3"/>
      <c r="Z24" s="3"/>
      <c r="AA24" s="10"/>
      <c r="AB24" t="str" cm="1">
        <f t="array" ref="AB24">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25" spans="1:28">
      <c r="A25" s="11"/>
      <c r="B25" s="6" cm="1">
        <f t="array" ref="B25">ROW()-ROW(_構造物[#Headers])</f>
        <v>24</v>
      </c>
      <c r="D25" t="str" cm="1">
        <f t="array" ref="D25">_xlfn.IFS(_構造物[[#This Row],[施設番号]]="","",TRUE,_xlfn.XLOOKUP(_構造物[[#This Row],[施設番号]],_施設[施設番号],_施設[地区名],0))</f>
        <v/>
      </c>
      <c r="E25" t="str" cm="1">
        <f t="array" ref="E25">_xlfn.IFS(_構造物[[#This Row],[施設番号]]="","",TRUE,_xlfn.XLOOKUP(_構造物[[#This Row],[施設番号]],_施設[施設番号],_施設[施設名],0))</f>
        <v/>
      </c>
      <c r="G25" s="8"/>
      <c r="J25" s="5"/>
      <c r="K25" s="13"/>
      <c r="L25" s="4" t="str" cm="1">
        <f t="array" ref="L25">_xlfn.IFS(_構造物[[#This Row],[測点No(終)]]="","",TRUE,"～")</f>
        <v/>
      </c>
      <c r="M25" s="5"/>
      <c r="N25" s="13"/>
      <c r="O25" s="12"/>
      <c r="P25" s="14" t="str" cm="1">
        <f t="array" ref="P25">_xlfn.IFS(
_構造物[[#This Row],[No間隔(m)]]="","",
_構造物[[#This Row],[測点No(始)]]="","",
TRUE,(_構造物[[#This Row],[測点No(終)]]-_構造物[[#This Row],[測点No(始)]])*_構造物[[#This Row],[No間隔(m)]]+(_構造物[[#This Row],[測点m(終)]]-_構造物[[#This Row],[測点m(始)]])
)</f>
        <v/>
      </c>
      <c r="Q25" s="15"/>
      <c r="R25" s="15" t="str" cm="1">
        <f t="array" ref="R25">_xlfn.IFS(
AND(_構造物[[#This Row],[数量(自動計算)]]="",_構造物[[#This Row],[数量(直接入力)]]=""),"",
AND(_構造物[[#This Row],[数量(自動計算)]]&lt;&gt;"",_構造物[[#This Row],[数量(直接入力)]]=""),_構造物[[#This Row],[数量(自動計算)]],
TRUE,_構造物[[#This Row],[数量(直接入力)]]
)</f>
        <v/>
      </c>
      <c r="T25" s="3"/>
      <c r="U25" s="3"/>
      <c r="W25" s="3"/>
      <c r="X25" s="3"/>
      <c r="Y25" s="3"/>
      <c r="Z25" s="3"/>
      <c r="AA25" s="10"/>
      <c r="AB25" t="str" cm="1">
        <f t="array" ref="AB25">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26" spans="1:28">
      <c r="A26" s="11"/>
      <c r="B26" s="6" cm="1">
        <f t="array" ref="B26">ROW()-ROW(_構造物[#Headers])</f>
        <v>25</v>
      </c>
      <c r="D26" t="str" cm="1">
        <f t="array" ref="D26">_xlfn.IFS(_構造物[[#This Row],[施設番号]]="","",TRUE,_xlfn.XLOOKUP(_構造物[[#This Row],[施設番号]],_施設[施設番号],_施設[地区名],0))</f>
        <v/>
      </c>
      <c r="E26" t="str" cm="1">
        <f t="array" ref="E26">_xlfn.IFS(_構造物[[#This Row],[施設番号]]="","",TRUE,_xlfn.XLOOKUP(_構造物[[#This Row],[施設番号]],_施設[施設番号],_施設[施設名],0))</f>
        <v/>
      </c>
      <c r="G26" s="8"/>
      <c r="J26" s="5"/>
      <c r="K26" s="13"/>
      <c r="L26" s="4" t="str" cm="1">
        <f t="array" ref="L26">_xlfn.IFS(_構造物[[#This Row],[測点No(終)]]="","",TRUE,"～")</f>
        <v/>
      </c>
      <c r="M26" s="5"/>
      <c r="N26" s="13"/>
      <c r="O26" s="12"/>
      <c r="P26" s="14" t="str" cm="1">
        <f t="array" ref="P26">_xlfn.IFS(
_構造物[[#This Row],[No間隔(m)]]="","",
_構造物[[#This Row],[測点No(始)]]="","",
TRUE,(_構造物[[#This Row],[測点No(終)]]-_構造物[[#This Row],[測点No(始)]])*_構造物[[#This Row],[No間隔(m)]]+(_構造物[[#This Row],[測点m(終)]]-_構造物[[#This Row],[測点m(始)]])
)</f>
        <v/>
      </c>
      <c r="Q26" s="15"/>
      <c r="R26" s="15" t="str" cm="1">
        <f t="array" ref="R26">_xlfn.IFS(
AND(_構造物[[#This Row],[数量(自動計算)]]="",_構造物[[#This Row],[数量(直接入力)]]=""),"",
AND(_構造物[[#This Row],[数量(自動計算)]]&lt;&gt;"",_構造物[[#This Row],[数量(直接入力)]]=""),_構造物[[#This Row],[数量(自動計算)]],
TRUE,_構造物[[#This Row],[数量(直接入力)]]
)</f>
        <v/>
      </c>
      <c r="T26" s="3"/>
      <c r="U26" s="3"/>
      <c r="W26" s="3"/>
      <c r="X26" s="3"/>
      <c r="Y26" s="3"/>
      <c r="Z26" s="3"/>
      <c r="AA26" s="10"/>
      <c r="AB26" t="str" cm="1">
        <f t="array" ref="AB26">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27" spans="1:28">
      <c r="A27" s="11"/>
      <c r="B27" s="6" cm="1">
        <f t="array" ref="B27">ROW()-ROW(_構造物[#Headers])</f>
        <v>26</v>
      </c>
      <c r="D27" t="str" cm="1">
        <f t="array" ref="D27">_xlfn.IFS(_構造物[[#This Row],[施設番号]]="","",TRUE,_xlfn.XLOOKUP(_構造物[[#This Row],[施設番号]],_施設[施設番号],_施設[地区名],0))</f>
        <v/>
      </c>
      <c r="E27" t="str" cm="1">
        <f t="array" ref="E27">_xlfn.IFS(_構造物[[#This Row],[施設番号]]="","",TRUE,_xlfn.XLOOKUP(_構造物[[#This Row],[施設番号]],_施設[施設番号],_施設[施設名],0))</f>
        <v/>
      </c>
      <c r="G27" s="8"/>
      <c r="J27" s="5"/>
      <c r="K27" s="13"/>
      <c r="L27" s="4" t="str" cm="1">
        <f t="array" ref="L27">_xlfn.IFS(_構造物[[#This Row],[測点No(終)]]="","",TRUE,"～")</f>
        <v/>
      </c>
      <c r="M27" s="5"/>
      <c r="N27" s="13"/>
      <c r="O27" s="12"/>
      <c r="P27" s="14" t="str" cm="1">
        <f t="array" ref="P27">_xlfn.IFS(
_構造物[[#This Row],[No間隔(m)]]="","",
_構造物[[#This Row],[測点No(始)]]="","",
TRUE,(_構造物[[#This Row],[測点No(終)]]-_構造物[[#This Row],[測点No(始)]])*_構造物[[#This Row],[No間隔(m)]]+(_構造物[[#This Row],[測点m(終)]]-_構造物[[#This Row],[測点m(始)]])
)</f>
        <v/>
      </c>
      <c r="Q27" s="15"/>
      <c r="R27" s="15" t="str" cm="1">
        <f t="array" ref="R27">_xlfn.IFS(
AND(_構造物[[#This Row],[数量(自動計算)]]="",_構造物[[#This Row],[数量(直接入力)]]=""),"",
AND(_構造物[[#This Row],[数量(自動計算)]]&lt;&gt;"",_構造物[[#This Row],[数量(直接入力)]]=""),_構造物[[#This Row],[数量(自動計算)]],
TRUE,_構造物[[#This Row],[数量(直接入力)]]
)</f>
        <v/>
      </c>
      <c r="T27" s="3"/>
      <c r="U27" s="3"/>
      <c r="W27" s="3"/>
      <c r="X27" s="3"/>
      <c r="Y27" s="3"/>
      <c r="Z27" s="3"/>
      <c r="AA27" s="10"/>
      <c r="AB27" t="str" cm="1">
        <f t="array" ref="AB27">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28" spans="1:28">
      <c r="A28" s="11"/>
      <c r="B28" s="6" cm="1">
        <f t="array" ref="B28">ROW()-ROW(_構造物[#Headers])</f>
        <v>27</v>
      </c>
      <c r="D28" t="str" cm="1">
        <f t="array" ref="D28">_xlfn.IFS(_構造物[[#This Row],[施設番号]]="","",TRUE,_xlfn.XLOOKUP(_構造物[[#This Row],[施設番号]],_施設[施設番号],_施設[地区名],0))</f>
        <v/>
      </c>
      <c r="E28" t="str" cm="1">
        <f t="array" ref="E28">_xlfn.IFS(_構造物[[#This Row],[施設番号]]="","",TRUE,_xlfn.XLOOKUP(_構造物[[#This Row],[施設番号]],_施設[施設番号],_施設[施設名],0))</f>
        <v/>
      </c>
      <c r="G28" s="8"/>
      <c r="J28" s="5"/>
      <c r="K28" s="13"/>
      <c r="L28" s="4" t="str" cm="1">
        <f t="array" ref="L28">_xlfn.IFS(_構造物[[#This Row],[測点No(終)]]="","",TRUE,"～")</f>
        <v/>
      </c>
      <c r="M28" s="5"/>
      <c r="N28" s="13"/>
      <c r="O28" s="12"/>
      <c r="P28" s="14" t="str" cm="1">
        <f t="array" ref="P28">_xlfn.IFS(
_構造物[[#This Row],[No間隔(m)]]="","",
_構造物[[#This Row],[測点No(始)]]="","",
TRUE,(_構造物[[#This Row],[測点No(終)]]-_構造物[[#This Row],[測点No(始)]])*_構造物[[#This Row],[No間隔(m)]]+(_構造物[[#This Row],[測点m(終)]]-_構造物[[#This Row],[測点m(始)]])
)</f>
        <v/>
      </c>
      <c r="Q28" s="15"/>
      <c r="R28" s="15" t="str" cm="1">
        <f t="array" ref="R28">_xlfn.IFS(
AND(_構造物[[#This Row],[数量(自動計算)]]="",_構造物[[#This Row],[数量(直接入力)]]=""),"",
AND(_構造物[[#This Row],[数量(自動計算)]]&lt;&gt;"",_構造物[[#This Row],[数量(直接入力)]]=""),_構造物[[#This Row],[数量(自動計算)]],
TRUE,_構造物[[#This Row],[数量(直接入力)]]
)</f>
        <v/>
      </c>
      <c r="T28" s="3"/>
      <c r="U28" s="3"/>
      <c r="W28" s="3"/>
      <c r="X28" s="3"/>
      <c r="Y28" s="3"/>
      <c r="Z28" s="3"/>
      <c r="AA28" s="10"/>
      <c r="AB28" t="str" cm="1">
        <f t="array" ref="AB28">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29" spans="1:28">
      <c r="A29" s="11"/>
      <c r="B29" s="6" cm="1">
        <f t="array" ref="B29">ROW()-ROW(_構造物[#Headers])</f>
        <v>28</v>
      </c>
      <c r="D29" t="str" cm="1">
        <f t="array" ref="D29">_xlfn.IFS(_構造物[[#This Row],[施設番号]]="","",TRUE,_xlfn.XLOOKUP(_構造物[[#This Row],[施設番号]],_施設[施設番号],_施設[地区名],0))</f>
        <v/>
      </c>
      <c r="E29" t="str" cm="1">
        <f t="array" ref="E29">_xlfn.IFS(_構造物[[#This Row],[施設番号]]="","",TRUE,_xlfn.XLOOKUP(_構造物[[#This Row],[施設番号]],_施設[施設番号],_施設[施設名],0))</f>
        <v/>
      </c>
      <c r="G29" s="8"/>
      <c r="J29" s="5"/>
      <c r="K29" s="13"/>
      <c r="L29" s="4" t="str" cm="1">
        <f t="array" ref="L29">_xlfn.IFS(_構造物[[#This Row],[測点No(終)]]="","",TRUE,"～")</f>
        <v/>
      </c>
      <c r="M29" s="5"/>
      <c r="N29" s="13"/>
      <c r="O29" s="12"/>
      <c r="P29" s="14" t="str" cm="1">
        <f t="array" ref="P29">_xlfn.IFS(
_構造物[[#This Row],[No間隔(m)]]="","",
_構造物[[#This Row],[測点No(始)]]="","",
TRUE,(_構造物[[#This Row],[測点No(終)]]-_構造物[[#This Row],[測点No(始)]])*_構造物[[#This Row],[No間隔(m)]]+(_構造物[[#This Row],[測点m(終)]]-_構造物[[#This Row],[測点m(始)]])
)</f>
        <v/>
      </c>
      <c r="Q29" s="15"/>
      <c r="R29" s="15" t="str" cm="1">
        <f t="array" ref="R29">_xlfn.IFS(
AND(_構造物[[#This Row],[数量(自動計算)]]="",_構造物[[#This Row],[数量(直接入力)]]=""),"",
AND(_構造物[[#This Row],[数量(自動計算)]]&lt;&gt;"",_構造物[[#This Row],[数量(直接入力)]]=""),_構造物[[#This Row],[数量(自動計算)]],
TRUE,_構造物[[#This Row],[数量(直接入力)]]
)</f>
        <v/>
      </c>
      <c r="T29" s="3"/>
      <c r="U29" s="3"/>
      <c r="W29" s="3"/>
      <c r="X29" s="3"/>
      <c r="Y29" s="3"/>
      <c r="Z29" s="3"/>
      <c r="AA29" s="10"/>
      <c r="AB29" t="str" cm="1">
        <f t="array" ref="AB29">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30" spans="1:28">
      <c r="A30" s="11"/>
      <c r="B30" s="6" cm="1">
        <f t="array" ref="B30">ROW()-ROW(_構造物[#Headers])</f>
        <v>29</v>
      </c>
      <c r="D30" t="str" cm="1">
        <f t="array" ref="D30">_xlfn.IFS(_構造物[[#This Row],[施設番号]]="","",TRUE,_xlfn.XLOOKUP(_構造物[[#This Row],[施設番号]],_施設[施設番号],_施設[地区名],0))</f>
        <v/>
      </c>
      <c r="E30" t="str" cm="1">
        <f t="array" ref="E30">_xlfn.IFS(_構造物[[#This Row],[施設番号]]="","",TRUE,_xlfn.XLOOKUP(_構造物[[#This Row],[施設番号]],_施設[施設番号],_施設[施設名],0))</f>
        <v/>
      </c>
      <c r="G30" s="8"/>
      <c r="J30" s="5"/>
      <c r="K30" s="13"/>
      <c r="L30" s="4" t="str" cm="1">
        <f t="array" ref="L30">_xlfn.IFS(_構造物[[#This Row],[測点No(終)]]="","",TRUE,"～")</f>
        <v/>
      </c>
      <c r="M30" s="5"/>
      <c r="N30" s="13"/>
      <c r="O30" s="12"/>
      <c r="P30" s="14" t="str" cm="1">
        <f t="array" ref="P30">_xlfn.IFS(
_構造物[[#This Row],[No間隔(m)]]="","",
_構造物[[#This Row],[測点No(始)]]="","",
TRUE,(_構造物[[#This Row],[測点No(終)]]-_構造物[[#This Row],[測点No(始)]])*_構造物[[#This Row],[No間隔(m)]]+(_構造物[[#This Row],[測点m(終)]]-_構造物[[#This Row],[測点m(始)]])
)</f>
        <v/>
      </c>
      <c r="Q30" s="15"/>
      <c r="R30" s="15" t="str" cm="1">
        <f t="array" ref="R30">_xlfn.IFS(
AND(_構造物[[#This Row],[数量(自動計算)]]="",_構造物[[#This Row],[数量(直接入力)]]=""),"",
AND(_構造物[[#This Row],[数量(自動計算)]]&lt;&gt;"",_構造物[[#This Row],[数量(直接入力)]]=""),_構造物[[#This Row],[数量(自動計算)]],
TRUE,_構造物[[#This Row],[数量(直接入力)]]
)</f>
        <v/>
      </c>
      <c r="T30" s="3"/>
      <c r="U30" s="3"/>
      <c r="W30" s="3"/>
      <c r="X30" s="3"/>
      <c r="Y30" s="3"/>
      <c r="Z30" s="3"/>
      <c r="AA30" s="10"/>
      <c r="AB30" t="str" cm="1">
        <f t="array" ref="AB30">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31" spans="1:28">
      <c r="A31" s="11"/>
      <c r="B31" s="6" cm="1">
        <f t="array" ref="B31">ROW()-ROW(_構造物[#Headers])</f>
        <v>30</v>
      </c>
      <c r="D31" t="str" cm="1">
        <f t="array" ref="D31">_xlfn.IFS(_構造物[[#This Row],[施設番号]]="","",TRUE,_xlfn.XLOOKUP(_構造物[[#This Row],[施設番号]],_施設[施設番号],_施設[地区名],0))</f>
        <v/>
      </c>
      <c r="E31" t="str" cm="1">
        <f t="array" ref="E31">_xlfn.IFS(_構造物[[#This Row],[施設番号]]="","",TRUE,_xlfn.XLOOKUP(_構造物[[#This Row],[施設番号]],_施設[施設番号],_施設[施設名],0))</f>
        <v/>
      </c>
      <c r="G31" s="8"/>
      <c r="J31" s="5"/>
      <c r="K31" s="13"/>
      <c r="L31" s="4" t="str" cm="1">
        <f t="array" ref="L31">_xlfn.IFS(_構造物[[#This Row],[測点No(終)]]="","",TRUE,"～")</f>
        <v/>
      </c>
      <c r="M31" s="5"/>
      <c r="N31" s="13"/>
      <c r="O31" s="12"/>
      <c r="P31" s="14" t="str" cm="1">
        <f t="array" ref="P31">_xlfn.IFS(
_構造物[[#This Row],[No間隔(m)]]="","",
_構造物[[#This Row],[測点No(始)]]="","",
TRUE,(_構造物[[#This Row],[測点No(終)]]-_構造物[[#This Row],[測点No(始)]])*_構造物[[#This Row],[No間隔(m)]]+(_構造物[[#This Row],[測点m(終)]]-_構造物[[#This Row],[測点m(始)]])
)</f>
        <v/>
      </c>
      <c r="Q31" s="15"/>
      <c r="R31" s="15" t="str" cm="1">
        <f t="array" ref="R31">_xlfn.IFS(
AND(_構造物[[#This Row],[数量(自動計算)]]="",_構造物[[#This Row],[数量(直接入力)]]=""),"",
AND(_構造物[[#This Row],[数量(自動計算)]]&lt;&gt;"",_構造物[[#This Row],[数量(直接入力)]]=""),_構造物[[#This Row],[数量(自動計算)]],
TRUE,_構造物[[#This Row],[数量(直接入力)]]
)</f>
        <v/>
      </c>
      <c r="T31" s="3"/>
      <c r="U31" s="3"/>
      <c r="W31" s="3"/>
      <c r="X31" s="3"/>
      <c r="Y31" s="3"/>
      <c r="Z31" s="3"/>
      <c r="AA31" s="10"/>
      <c r="AB31" t="str" cm="1">
        <f t="array" ref="AB31">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32" spans="1:28">
      <c r="A32" s="11"/>
      <c r="B32" s="6" cm="1">
        <f t="array" ref="B32">ROW()-ROW(_構造物[#Headers])</f>
        <v>31</v>
      </c>
      <c r="D32" t="str" cm="1">
        <f t="array" ref="D32">_xlfn.IFS(_構造物[[#This Row],[施設番号]]="","",TRUE,_xlfn.XLOOKUP(_構造物[[#This Row],[施設番号]],_施設[施設番号],_施設[地区名],0))</f>
        <v/>
      </c>
      <c r="E32" t="str" cm="1">
        <f t="array" ref="E32">_xlfn.IFS(_構造物[[#This Row],[施設番号]]="","",TRUE,_xlfn.XLOOKUP(_構造物[[#This Row],[施設番号]],_施設[施設番号],_施設[施設名],0))</f>
        <v/>
      </c>
      <c r="G32" s="8"/>
      <c r="J32" s="5"/>
      <c r="K32" s="13"/>
      <c r="L32" s="4" t="str" cm="1">
        <f t="array" ref="L32">_xlfn.IFS(_構造物[[#This Row],[測点No(終)]]="","",TRUE,"～")</f>
        <v/>
      </c>
      <c r="M32" s="5"/>
      <c r="N32" s="13"/>
      <c r="O32" s="12"/>
      <c r="P32" s="14" t="str" cm="1">
        <f t="array" ref="P32">_xlfn.IFS(
_構造物[[#This Row],[No間隔(m)]]="","",
_構造物[[#This Row],[測点No(始)]]="","",
TRUE,(_構造物[[#This Row],[測点No(終)]]-_構造物[[#This Row],[測点No(始)]])*_構造物[[#This Row],[No間隔(m)]]+(_構造物[[#This Row],[測点m(終)]]-_構造物[[#This Row],[測点m(始)]])
)</f>
        <v/>
      </c>
      <c r="Q32" s="15"/>
      <c r="R32" s="15" t="str" cm="1">
        <f t="array" ref="R32">_xlfn.IFS(
AND(_構造物[[#This Row],[数量(自動計算)]]="",_構造物[[#This Row],[数量(直接入力)]]=""),"",
AND(_構造物[[#This Row],[数量(自動計算)]]&lt;&gt;"",_構造物[[#This Row],[数量(直接入力)]]=""),_構造物[[#This Row],[数量(自動計算)]],
TRUE,_構造物[[#This Row],[数量(直接入力)]]
)</f>
        <v/>
      </c>
      <c r="T32" s="3"/>
      <c r="U32" s="3"/>
      <c r="W32" s="3"/>
      <c r="X32" s="3"/>
      <c r="Y32" s="3"/>
      <c r="Z32" s="3"/>
      <c r="AA32" s="10"/>
      <c r="AB32" t="str" cm="1">
        <f t="array" ref="AB32">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33" spans="1:28">
      <c r="A33" s="11"/>
      <c r="B33" s="6" cm="1">
        <f t="array" ref="B33">ROW()-ROW(_構造物[#Headers])</f>
        <v>32</v>
      </c>
      <c r="D33" t="str" cm="1">
        <f t="array" ref="D33">_xlfn.IFS(_構造物[[#This Row],[施設番号]]="","",TRUE,_xlfn.XLOOKUP(_構造物[[#This Row],[施設番号]],_施設[施設番号],_施設[地区名],0))</f>
        <v/>
      </c>
      <c r="E33" t="str" cm="1">
        <f t="array" ref="E33">_xlfn.IFS(_構造物[[#This Row],[施設番号]]="","",TRUE,_xlfn.XLOOKUP(_構造物[[#This Row],[施設番号]],_施設[施設番号],_施設[施設名],0))</f>
        <v/>
      </c>
      <c r="G33" s="8"/>
      <c r="J33" s="5"/>
      <c r="K33" s="13"/>
      <c r="L33" s="4" t="str" cm="1">
        <f t="array" ref="L33">_xlfn.IFS(_構造物[[#This Row],[測点No(終)]]="","",TRUE,"～")</f>
        <v/>
      </c>
      <c r="M33" s="5"/>
      <c r="N33" s="13"/>
      <c r="O33" s="12"/>
      <c r="P33" s="14" t="str" cm="1">
        <f t="array" ref="P33">_xlfn.IFS(
_構造物[[#This Row],[No間隔(m)]]="","",
_構造物[[#This Row],[測点No(始)]]="","",
TRUE,(_構造物[[#This Row],[測点No(終)]]-_構造物[[#This Row],[測点No(始)]])*_構造物[[#This Row],[No間隔(m)]]+(_構造物[[#This Row],[測点m(終)]]-_構造物[[#This Row],[測点m(始)]])
)</f>
        <v/>
      </c>
      <c r="Q33" s="15"/>
      <c r="R33" s="15" t="str" cm="1">
        <f t="array" ref="R33">_xlfn.IFS(
AND(_構造物[[#This Row],[数量(自動計算)]]="",_構造物[[#This Row],[数量(直接入力)]]=""),"",
AND(_構造物[[#This Row],[数量(自動計算)]]&lt;&gt;"",_構造物[[#This Row],[数量(直接入力)]]=""),_構造物[[#This Row],[数量(自動計算)]],
TRUE,_構造物[[#This Row],[数量(直接入力)]]
)</f>
        <v/>
      </c>
      <c r="T33" s="3"/>
      <c r="U33" s="3"/>
      <c r="W33" s="3"/>
      <c r="X33" s="3"/>
      <c r="Y33" s="3"/>
      <c r="Z33" s="3"/>
      <c r="AA33" s="10"/>
      <c r="AB33" t="str" cm="1">
        <f t="array" ref="AB33">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34" spans="1:28">
      <c r="A34" s="11"/>
      <c r="B34" s="6" cm="1">
        <f t="array" ref="B34">ROW()-ROW(_構造物[#Headers])</f>
        <v>33</v>
      </c>
      <c r="D34" t="str" cm="1">
        <f t="array" ref="D34">_xlfn.IFS(_構造物[[#This Row],[施設番号]]="","",TRUE,_xlfn.XLOOKUP(_構造物[[#This Row],[施設番号]],_施設[施設番号],_施設[地区名],0))</f>
        <v/>
      </c>
      <c r="E34" t="str" cm="1">
        <f t="array" ref="E34">_xlfn.IFS(_構造物[[#This Row],[施設番号]]="","",TRUE,_xlfn.XLOOKUP(_構造物[[#This Row],[施設番号]],_施設[施設番号],_施設[施設名],0))</f>
        <v/>
      </c>
      <c r="G34" s="8"/>
      <c r="J34" s="5"/>
      <c r="K34" s="13"/>
      <c r="L34" s="4" t="str" cm="1">
        <f t="array" ref="L34">_xlfn.IFS(_構造物[[#This Row],[測点No(終)]]="","",TRUE,"～")</f>
        <v/>
      </c>
      <c r="M34" s="5"/>
      <c r="N34" s="13"/>
      <c r="O34" s="12"/>
      <c r="P34" s="14" t="str" cm="1">
        <f t="array" ref="P34">_xlfn.IFS(
_構造物[[#This Row],[No間隔(m)]]="","",
_構造物[[#This Row],[測点No(始)]]="","",
TRUE,(_構造物[[#This Row],[測点No(終)]]-_構造物[[#This Row],[測点No(始)]])*_構造物[[#This Row],[No間隔(m)]]+(_構造物[[#This Row],[測点m(終)]]-_構造物[[#This Row],[測点m(始)]])
)</f>
        <v/>
      </c>
      <c r="Q34" s="15"/>
      <c r="R34" s="15" t="str" cm="1">
        <f t="array" ref="R34">_xlfn.IFS(
AND(_構造物[[#This Row],[数量(自動計算)]]="",_構造物[[#This Row],[数量(直接入力)]]=""),"",
AND(_構造物[[#This Row],[数量(自動計算)]]&lt;&gt;"",_構造物[[#This Row],[数量(直接入力)]]=""),_構造物[[#This Row],[数量(自動計算)]],
TRUE,_構造物[[#This Row],[数量(直接入力)]]
)</f>
        <v/>
      </c>
      <c r="T34" s="3"/>
      <c r="U34" s="3"/>
      <c r="W34" s="3"/>
      <c r="X34" s="3"/>
      <c r="Y34" s="3"/>
      <c r="Z34" s="3"/>
      <c r="AA34" s="10"/>
      <c r="AB34" t="str" cm="1">
        <f t="array" ref="AB34">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35" spans="1:28">
      <c r="A35" s="11"/>
      <c r="B35" s="6" cm="1">
        <f t="array" ref="B35">ROW()-ROW(_構造物[#Headers])</f>
        <v>34</v>
      </c>
      <c r="D35" t="str" cm="1">
        <f t="array" ref="D35">_xlfn.IFS(_構造物[[#This Row],[施設番号]]="","",TRUE,_xlfn.XLOOKUP(_構造物[[#This Row],[施設番号]],_施設[施設番号],_施設[地区名],0))</f>
        <v/>
      </c>
      <c r="E35" t="str" cm="1">
        <f t="array" ref="E35">_xlfn.IFS(_構造物[[#This Row],[施設番号]]="","",TRUE,_xlfn.XLOOKUP(_構造物[[#This Row],[施設番号]],_施設[施設番号],_施設[施設名],0))</f>
        <v/>
      </c>
      <c r="G35" s="8"/>
      <c r="J35" s="5"/>
      <c r="K35" s="13"/>
      <c r="L35" s="4" t="str" cm="1">
        <f t="array" ref="L35">_xlfn.IFS(_構造物[[#This Row],[測点No(終)]]="","",TRUE,"～")</f>
        <v/>
      </c>
      <c r="M35" s="5"/>
      <c r="N35" s="13"/>
      <c r="O35" s="12"/>
      <c r="P35" s="14" t="str" cm="1">
        <f t="array" ref="P35">_xlfn.IFS(
_構造物[[#This Row],[No間隔(m)]]="","",
_構造物[[#This Row],[測点No(始)]]="","",
TRUE,(_構造物[[#This Row],[測点No(終)]]-_構造物[[#This Row],[測点No(始)]])*_構造物[[#This Row],[No間隔(m)]]+(_構造物[[#This Row],[測点m(終)]]-_構造物[[#This Row],[測点m(始)]])
)</f>
        <v/>
      </c>
      <c r="Q35" s="15"/>
      <c r="R35" s="15" t="str" cm="1">
        <f t="array" ref="R35">_xlfn.IFS(
AND(_構造物[[#This Row],[数量(自動計算)]]="",_構造物[[#This Row],[数量(直接入力)]]=""),"",
AND(_構造物[[#This Row],[数量(自動計算)]]&lt;&gt;"",_構造物[[#This Row],[数量(直接入力)]]=""),_構造物[[#This Row],[数量(自動計算)]],
TRUE,_構造物[[#This Row],[数量(直接入力)]]
)</f>
        <v/>
      </c>
      <c r="T35" s="3"/>
      <c r="U35" s="3"/>
      <c r="W35" s="3"/>
      <c r="X35" s="3"/>
      <c r="Y35" s="3"/>
      <c r="Z35" s="3"/>
      <c r="AA35" s="10"/>
      <c r="AB35" t="str" cm="1">
        <f t="array" ref="AB35">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36" spans="1:28">
      <c r="A36" s="11"/>
      <c r="B36" s="6" cm="1">
        <f t="array" ref="B36">ROW()-ROW(_構造物[#Headers])</f>
        <v>35</v>
      </c>
      <c r="D36" t="str" cm="1">
        <f t="array" ref="D36">_xlfn.IFS(_構造物[[#This Row],[施設番号]]="","",TRUE,_xlfn.XLOOKUP(_構造物[[#This Row],[施設番号]],_施設[施設番号],_施設[地区名],0))</f>
        <v/>
      </c>
      <c r="E36" t="str" cm="1">
        <f t="array" ref="E36">_xlfn.IFS(_構造物[[#This Row],[施設番号]]="","",TRUE,_xlfn.XLOOKUP(_構造物[[#This Row],[施設番号]],_施設[施設番号],_施設[施設名],0))</f>
        <v/>
      </c>
      <c r="G36" s="8"/>
      <c r="J36" s="5"/>
      <c r="K36" s="13"/>
      <c r="L36" s="4" t="str" cm="1">
        <f t="array" ref="L36">_xlfn.IFS(_構造物[[#This Row],[測点No(終)]]="","",TRUE,"～")</f>
        <v/>
      </c>
      <c r="M36" s="5"/>
      <c r="N36" s="13"/>
      <c r="O36" s="12"/>
      <c r="P36" s="14" t="str" cm="1">
        <f t="array" ref="P36">_xlfn.IFS(
_構造物[[#This Row],[No間隔(m)]]="","",
_構造物[[#This Row],[測点No(始)]]="","",
TRUE,(_構造物[[#This Row],[測点No(終)]]-_構造物[[#This Row],[測点No(始)]])*_構造物[[#This Row],[No間隔(m)]]+(_構造物[[#This Row],[測点m(終)]]-_構造物[[#This Row],[測点m(始)]])
)</f>
        <v/>
      </c>
      <c r="Q36" s="15"/>
      <c r="R36" s="15" t="str" cm="1">
        <f t="array" ref="R36">_xlfn.IFS(
AND(_構造物[[#This Row],[数量(自動計算)]]="",_構造物[[#This Row],[数量(直接入力)]]=""),"",
AND(_構造物[[#This Row],[数量(自動計算)]]&lt;&gt;"",_構造物[[#This Row],[数量(直接入力)]]=""),_構造物[[#This Row],[数量(自動計算)]],
TRUE,_構造物[[#This Row],[数量(直接入力)]]
)</f>
        <v/>
      </c>
      <c r="T36" s="3"/>
      <c r="U36" s="3"/>
      <c r="W36" s="3"/>
      <c r="X36" s="3"/>
      <c r="Y36" s="3"/>
      <c r="Z36" s="3"/>
      <c r="AA36" s="10"/>
      <c r="AB36" t="str" cm="1">
        <f t="array" ref="AB36">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37" spans="1:28">
      <c r="A37" s="11"/>
      <c r="B37" s="6" cm="1">
        <f t="array" ref="B37">ROW()-ROW(_構造物[#Headers])</f>
        <v>36</v>
      </c>
      <c r="D37" t="str" cm="1">
        <f t="array" ref="D37">_xlfn.IFS(_構造物[[#This Row],[施設番号]]="","",TRUE,_xlfn.XLOOKUP(_構造物[[#This Row],[施設番号]],_施設[施設番号],_施設[地区名],0))</f>
        <v/>
      </c>
      <c r="E37" t="str" cm="1">
        <f t="array" ref="E37">_xlfn.IFS(_構造物[[#This Row],[施設番号]]="","",TRUE,_xlfn.XLOOKUP(_構造物[[#This Row],[施設番号]],_施設[施設番号],_施設[施設名],0))</f>
        <v/>
      </c>
      <c r="G37" s="8"/>
      <c r="J37" s="5"/>
      <c r="K37" s="13"/>
      <c r="L37" s="4" t="str" cm="1">
        <f t="array" ref="L37">_xlfn.IFS(_構造物[[#This Row],[測点No(終)]]="","",TRUE,"～")</f>
        <v/>
      </c>
      <c r="M37" s="5"/>
      <c r="N37" s="13"/>
      <c r="O37" s="12"/>
      <c r="P37" s="14" t="str" cm="1">
        <f t="array" ref="P37">_xlfn.IFS(
_構造物[[#This Row],[No間隔(m)]]="","",
_構造物[[#This Row],[測点No(始)]]="","",
TRUE,(_構造物[[#This Row],[測点No(終)]]-_構造物[[#This Row],[測点No(始)]])*_構造物[[#This Row],[No間隔(m)]]+(_構造物[[#This Row],[測点m(終)]]-_構造物[[#This Row],[測点m(始)]])
)</f>
        <v/>
      </c>
      <c r="Q37" s="15"/>
      <c r="R37" s="15" t="str" cm="1">
        <f t="array" ref="R37">_xlfn.IFS(
AND(_構造物[[#This Row],[数量(自動計算)]]="",_構造物[[#This Row],[数量(直接入力)]]=""),"",
AND(_構造物[[#This Row],[数量(自動計算)]]&lt;&gt;"",_構造物[[#This Row],[数量(直接入力)]]=""),_構造物[[#This Row],[数量(自動計算)]],
TRUE,_構造物[[#This Row],[数量(直接入力)]]
)</f>
        <v/>
      </c>
      <c r="T37" s="3"/>
      <c r="U37" s="3"/>
      <c r="W37" s="3"/>
      <c r="X37" s="3"/>
      <c r="Y37" s="3"/>
      <c r="Z37" s="3"/>
      <c r="AA37" s="10"/>
      <c r="AB37" t="str" cm="1">
        <f t="array" ref="AB37">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38" spans="1:28">
      <c r="A38" s="11"/>
      <c r="B38" s="6" cm="1">
        <f t="array" ref="B38">ROW()-ROW(_構造物[#Headers])</f>
        <v>37</v>
      </c>
      <c r="D38" t="str" cm="1">
        <f t="array" ref="D38">_xlfn.IFS(_構造物[[#This Row],[施設番号]]="","",TRUE,_xlfn.XLOOKUP(_構造物[[#This Row],[施設番号]],_施設[施設番号],_施設[地区名],0))</f>
        <v/>
      </c>
      <c r="E38" t="str" cm="1">
        <f t="array" ref="E38">_xlfn.IFS(_構造物[[#This Row],[施設番号]]="","",TRUE,_xlfn.XLOOKUP(_構造物[[#This Row],[施設番号]],_施設[施設番号],_施設[施設名],0))</f>
        <v/>
      </c>
      <c r="G38" s="8"/>
      <c r="J38" s="5"/>
      <c r="K38" s="13"/>
      <c r="L38" s="4" t="str" cm="1">
        <f t="array" ref="L38">_xlfn.IFS(_構造物[[#This Row],[測点No(終)]]="","",TRUE,"～")</f>
        <v/>
      </c>
      <c r="M38" s="5"/>
      <c r="N38" s="13"/>
      <c r="O38" s="12"/>
      <c r="P38" s="14" t="str" cm="1">
        <f t="array" ref="P38">_xlfn.IFS(
_構造物[[#This Row],[No間隔(m)]]="","",
_構造物[[#This Row],[測点No(始)]]="","",
TRUE,(_構造物[[#This Row],[測点No(終)]]-_構造物[[#This Row],[測点No(始)]])*_構造物[[#This Row],[No間隔(m)]]+(_構造物[[#This Row],[測点m(終)]]-_構造物[[#This Row],[測点m(始)]])
)</f>
        <v/>
      </c>
      <c r="Q38" s="15"/>
      <c r="R38" s="15" t="str" cm="1">
        <f t="array" ref="R38">_xlfn.IFS(
AND(_構造物[[#This Row],[数量(自動計算)]]="",_構造物[[#This Row],[数量(直接入力)]]=""),"",
AND(_構造物[[#This Row],[数量(自動計算)]]&lt;&gt;"",_構造物[[#This Row],[数量(直接入力)]]=""),_構造物[[#This Row],[数量(自動計算)]],
TRUE,_構造物[[#This Row],[数量(直接入力)]]
)</f>
        <v/>
      </c>
      <c r="T38" s="3"/>
      <c r="U38" s="3"/>
      <c r="W38" s="3"/>
      <c r="X38" s="3"/>
      <c r="Y38" s="3"/>
      <c r="Z38" s="3"/>
      <c r="AA38" s="10"/>
      <c r="AB38" t="str" cm="1">
        <f t="array" ref="AB38">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39" spans="1:28">
      <c r="A39" s="11"/>
      <c r="B39" s="6" cm="1">
        <f t="array" ref="B39">ROW()-ROW(_構造物[#Headers])</f>
        <v>38</v>
      </c>
      <c r="D39" t="str" cm="1">
        <f t="array" ref="D39">_xlfn.IFS(_構造物[[#This Row],[施設番号]]="","",TRUE,_xlfn.XLOOKUP(_構造物[[#This Row],[施設番号]],_施設[施設番号],_施設[地区名],0))</f>
        <v/>
      </c>
      <c r="E39" t="str" cm="1">
        <f t="array" ref="E39">_xlfn.IFS(_構造物[[#This Row],[施設番号]]="","",TRUE,_xlfn.XLOOKUP(_構造物[[#This Row],[施設番号]],_施設[施設番号],_施設[施設名],0))</f>
        <v/>
      </c>
      <c r="G39" s="8"/>
      <c r="J39" s="5"/>
      <c r="K39" s="13"/>
      <c r="L39" s="4" t="str" cm="1">
        <f t="array" ref="L39">_xlfn.IFS(_構造物[[#This Row],[測点No(終)]]="","",TRUE,"～")</f>
        <v/>
      </c>
      <c r="M39" s="5"/>
      <c r="N39" s="13"/>
      <c r="O39" s="12"/>
      <c r="P39" s="14" t="str" cm="1">
        <f t="array" ref="P39">_xlfn.IFS(
_構造物[[#This Row],[No間隔(m)]]="","",
_構造物[[#This Row],[測点No(始)]]="","",
TRUE,(_構造物[[#This Row],[測点No(終)]]-_構造物[[#This Row],[測点No(始)]])*_構造物[[#This Row],[No間隔(m)]]+(_構造物[[#This Row],[測点m(終)]]-_構造物[[#This Row],[測点m(始)]])
)</f>
        <v/>
      </c>
      <c r="Q39" s="15"/>
      <c r="R39" s="15" t="str" cm="1">
        <f t="array" ref="R39">_xlfn.IFS(
AND(_構造物[[#This Row],[数量(自動計算)]]="",_構造物[[#This Row],[数量(直接入力)]]=""),"",
AND(_構造物[[#This Row],[数量(自動計算)]]&lt;&gt;"",_構造物[[#This Row],[数量(直接入力)]]=""),_構造物[[#This Row],[数量(自動計算)]],
TRUE,_構造物[[#This Row],[数量(直接入力)]]
)</f>
        <v/>
      </c>
      <c r="T39" s="3"/>
      <c r="U39" s="3"/>
      <c r="W39" s="3"/>
      <c r="X39" s="3"/>
      <c r="Y39" s="3"/>
      <c r="Z39" s="3"/>
      <c r="AA39" s="10"/>
      <c r="AB39" t="str" cm="1">
        <f t="array" ref="AB39">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40" spans="1:28">
      <c r="A40" s="11"/>
      <c r="B40" s="6" cm="1">
        <f t="array" ref="B40">ROW()-ROW(_構造物[#Headers])</f>
        <v>39</v>
      </c>
      <c r="D40" t="str" cm="1">
        <f t="array" ref="D40">_xlfn.IFS(_構造物[[#This Row],[施設番号]]="","",TRUE,_xlfn.XLOOKUP(_構造物[[#This Row],[施設番号]],_施設[施設番号],_施設[地区名],0))</f>
        <v/>
      </c>
      <c r="E40" t="str" cm="1">
        <f t="array" ref="E40">_xlfn.IFS(_構造物[[#This Row],[施設番号]]="","",TRUE,_xlfn.XLOOKUP(_構造物[[#This Row],[施設番号]],_施設[施設番号],_施設[施設名],0))</f>
        <v/>
      </c>
      <c r="G40" s="8"/>
      <c r="J40" s="5"/>
      <c r="K40" s="13"/>
      <c r="L40" s="4" t="str" cm="1">
        <f t="array" ref="L40">_xlfn.IFS(_構造物[[#This Row],[測点No(終)]]="","",TRUE,"～")</f>
        <v/>
      </c>
      <c r="M40" s="5"/>
      <c r="N40" s="13"/>
      <c r="O40" s="12"/>
      <c r="P40" s="14" t="str" cm="1">
        <f t="array" ref="P40">_xlfn.IFS(
_構造物[[#This Row],[No間隔(m)]]="","",
_構造物[[#This Row],[測点No(始)]]="","",
TRUE,(_構造物[[#This Row],[測点No(終)]]-_構造物[[#This Row],[測点No(始)]])*_構造物[[#This Row],[No間隔(m)]]+(_構造物[[#This Row],[測点m(終)]]-_構造物[[#This Row],[測点m(始)]])
)</f>
        <v/>
      </c>
      <c r="Q40" s="15"/>
      <c r="R40" s="15" t="str" cm="1">
        <f t="array" ref="R40">_xlfn.IFS(
AND(_構造物[[#This Row],[数量(自動計算)]]="",_構造物[[#This Row],[数量(直接入力)]]=""),"",
AND(_構造物[[#This Row],[数量(自動計算)]]&lt;&gt;"",_構造物[[#This Row],[数量(直接入力)]]=""),_構造物[[#This Row],[数量(自動計算)]],
TRUE,_構造物[[#This Row],[数量(直接入力)]]
)</f>
        <v/>
      </c>
      <c r="T40" s="3"/>
      <c r="U40" s="3"/>
      <c r="W40" s="3"/>
      <c r="X40" s="3"/>
      <c r="Y40" s="3"/>
      <c r="Z40" s="3"/>
      <c r="AA40" s="10"/>
      <c r="AB40" t="str" cm="1">
        <f t="array" ref="AB40">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41" spans="1:28">
      <c r="A41" s="11"/>
      <c r="B41" s="6" cm="1">
        <f t="array" ref="B41">ROW()-ROW(_構造物[#Headers])</f>
        <v>40</v>
      </c>
      <c r="D41" t="str" cm="1">
        <f t="array" ref="D41">_xlfn.IFS(_構造物[[#This Row],[施設番号]]="","",TRUE,_xlfn.XLOOKUP(_構造物[[#This Row],[施設番号]],_施設[施設番号],_施設[地区名],0))</f>
        <v/>
      </c>
      <c r="E41" t="str" cm="1">
        <f t="array" ref="E41">_xlfn.IFS(_構造物[[#This Row],[施設番号]]="","",TRUE,_xlfn.XLOOKUP(_構造物[[#This Row],[施設番号]],_施設[施設番号],_施設[施設名],0))</f>
        <v/>
      </c>
      <c r="G41" s="8"/>
      <c r="J41" s="5"/>
      <c r="K41" s="13"/>
      <c r="L41" s="4" t="str" cm="1">
        <f t="array" ref="L41">_xlfn.IFS(_構造物[[#This Row],[測点No(終)]]="","",TRUE,"～")</f>
        <v/>
      </c>
      <c r="M41" s="5"/>
      <c r="N41" s="13"/>
      <c r="O41" s="12"/>
      <c r="P41" s="14" t="str" cm="1">
        <f t="array" ref="P41">_xlfn.IFS(
_構造物[[#This Row],[No間隔(m)]]="","",
_構造物[[#This Row],[測点No(始)]]="","",
TRUE,(_構造物[[#This Row],[測点No(終)]]-_構造物[[#This Row],[測点No(始)]])*_構造物[[#This Row],[No間隔(m)]]+(_構造物[[#This Row],[測点m(終)]]-_構造物[[#This Row],[測点m(始)]])
)</f>
        <v/>
      </c>
      <c r="Q41" s="15"/>
      <c r="R41" s="15" t="str" cm="1">
        <f t="array" ref="R41">_xlfn.IFS(
AND(_構造物[[#This Row],[数量(自動計算)]]="",_構造物[[#This Row],[数量(直接入力)]]=""),"",
AND(_構造物[[#This Row],[数量(自動計算)]]&lt;&gt;"",_構造物[[#This Row],[数量(直接入力)]]=""),_構造物[[#This Row],[数量(自動計算)]],
TRUE,_構造物[[#This Row],[数量(直接入力)]]
)</f>
        <v/>
      </c>
      <c r="T41" s="3"/>
      <c r="U41" s="3"/>
      <c r="W41" s="3"/>
      <c r="X41" s="3"/>
      <c r="Y41" s="3"/>
      <c r="Z41" s="3"/>
      <c r="AA41" s="10"/>
      <c r="AB41" t="str" cm="1">
        <f t="array" ref="AB41">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42" spans="1:28">
      <c r="A42" s="11"/>
      <c r="B42" s="6" cm="1">
        <f t="array" ref="B42">ROW()-ROW(_構造物[#Headers])</f>
        <v>41</v>
      </c>
      <c r="D42" t="str" cm="1">
        <f t="array" ref="D42">_xlfn.IFS(_構造物[[#This Row],[施設番号]]="","",TRUE,_xlfn.XLOOKUP(_構造物[[#This Row],[施設番号]],_施設[施設番号],_施設[地区名],0))</f>
        <v/>
      </c>
      <c r="E42" t="str" cm="1">
        <f t="array" ref="E42">_xlfn.IFS(_構造物[[#This Row],[施設番号]]="","",TRUE,_xlfn.XLOOKUP(_構造物[[#This Row],[施設番号]],_施設[施設番号],_施設[施設名],0))</f>
        <v/>
      </c>
      <c r="G42" s="8"/>
      <c r="J42" s="5"/>
      <c r="K42" s="13"/>
      <c r="L42" s="4" t="str" cm="1">
        <f t="array" ref="L42">_xlfn.IFS(_構造物[[#This Row],[測点No(終)]]="","",TRUE,"～")</f>
        <v/>
      </c>
      <c r="M42" s="5"/>
      <c r="N42" s="13"/>
      <c r="O42" s="12"/>
      <c r="P42" s="14" t="str" cm="1">
        <f t="array" ref="P42">_xlfn.IFS(
_構造物[[#This Row],[No間隔(m)]]="","",
_構造物[[#This Row],[測点No(始)]]="","",
TRUE,(_構造物[[#This Row],[測点No(終)]]-_構造物[[#This Row],[測点No(始)]])*_構造物[[#This Row],[No間隔(m)]]+(_構造物[[#This Row],[測点m(終)]]-_構造物[[#This Row],[測点m(始)]])
)</f>
        <v/>
      </c>
      <c r="Q42" s="15"/>
      <c r="R42" s="15" t="str" cm="1">
        <f t="array" ref="R42">_xlfn.IFS(
AND(_構造物[[#This Row],[数量(自動計算)]]="",_構造物[[#This Row],[数量(直接入力)]]=""),"",
AND(_構造物[[#This Row],[数量(自動計算)]]&lt;&gt;"",_構造物[[#This Row],[数量(直接入力)]]=""),_構造物[[#This Row],[数量(自動計算)]],
TRUE,_構造物[[#This Row],[数量(直接入力)]]
)</f>
        <v/>
      </c>
      <c r="T42" s="3"/>
      <c r="U42" s="3"/>
      <c r="W42" s="3"/>
      <c r="X42" s="3"/>
      <c r="Y42" s="3"/>
      <c r="Z42" s="3"/>
      <c r="AA42" s="10"/>
      <c r="AB42" t="str" cm="1">
        <f t="array" ref="AB42">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43" spans="1:28">
      <c r="A43" s="11"/>
      <c r="B43" s="6" cm="1">
        <f t="array" ref="B43">ROW()-ROW(_構造物[#Headers])</f>
        <v>42</v>
      </c>
      <c r="D43" t="str" cm="1">
        <f t="array" ref="D43">_xlfn.IFS(_構造物[[#This Row],[施設番号]]="","",TRUE,_xlfn.XLOOKUP(_構造物[[#This Row],[施設番号]],_施設[施設番号],_施設[地区名],0))</f>
        <v/>
      </c>
      <c r="E43" t="str" cm="1">
        <f t="array" ref="E43">_xlfn.IFS(_構造物[[#This Row],[施設番号]]="","",TRUE,_xlfn.XLOOKUP(_構造物[[#This Row],[施設番号]],_施設[施設番号],_施設[施設名],0))</f>
        <v/>
      </c>
      <c r="G43" s="8"/>
      <c r="J43" s="5"/>
      <c r="K43" s="13"/>
      <c r="L43" s="4" t="str" cm="1">
        <f t="array" ref="L43">_xlfn.IFS(_構造物[[#This Row],[測点No(終)]]="","",TRUE,"～")</f>
        <v/>
      </c>
      <c r="M43" s="5"/>
      <c r="N43" s="13"/>
      <c r="O43" s="12"/>
      <c r="P43" s="14" t="str" cm="1">
        <f t="array" ref="P43">_xlfn.IFS(
_構造物[[#This Row],[No間隔(m)]]="","",
_構造物[[#This Row],[測点No(始)]]="","",
TRUE,(_構造物[[#This Row],[測点No(終)]]-_構造物[[#This Row],[測点No(始)]])*_構造物[[#This Row],[No間隔(m)]]+(_構造物[[#This Row],[測点m(終)]]-_構造物[[#This Row],[測点m(始)]])
)</f>
        <v/>
      </c>
      <c r="Q43" s="15"/>
      <c r="R43" s="15" t="str" cm="1">
        <f t="array" ref="R43">_xlfn.IFS(
AND(_構造物[[#This Row],[数量(自動計算)]]="",_構造物[[#This Row],[数量(直接入力)]]=""),"",
AND(_構造物[[#This Row],[数量(自動計算)]]&lt;&gt;"",_構造物[[#This Row],[数量(直接入力)]]=""),_構造物[[#This Row],[数量(自動計算)]],
TRUE,_構造物[[#This Row],[数量(直接入力)]]
)</f>
        <v/>
      </c>
      <c r="T43" s="3"/>
      <c r="U43" s="3"/>
      <c r="W43" s="3"/>
      <c r="X43" s="3"/>
      <c r="Y43" s="3"/>
      <c r="Z43" s="3"/>
      <c r="AA43" s="10"/>
      <c r="AB43" t="str" cm="1">
        <f t="array" ref="AB43">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44" spans="1:28">
      <c r="A44" s="11"/>
      <c r="B44" s="6" cm="1">
        <f t="array" ref="B44">ROW()-ROW(_構造物[#Headers])</f>
        <v>43</v>
      </c>
      <c r="D44" t="str" cm="1">
        <f t="array" ref="D44">_xlfn.IFS(_構造物[[#This Row],[施設番号]]="","",TRUE,_xlfn.XLOOKUP(_構造物[[#This Row],[施設番号]],_施設[施設番号],_施設[地区名],0))</f>
        <v/>
      </c>
      <c r="E44" t="str" cm="1">
        <f t="array" ref="E44">_xlfn.IFS(_構造物[[#This Row],[施設番号]]="","",TRUE,_xlfn.XLOOKUP(_構造物[[#This Row],[施設番号]],_施設[施設番号],_施設[施設名],0))</f>
        <v/>
      </c>
      <c r="G44" s="8"/>
      <c r="J44" s="5"/>
      <c r="K44" s="13"/>
      <c r="L44" s="4" t="str" cm="1">
        <f t="array" ref="L44">_xlfn.IFS(_構造物[[#This Row],[測点No(終)]]="","",TRUE,"～")</f>
        <v/>
      </c>
      <c r="M44" s="5"/>
      <c r="N44" s="13"/>
      <c r="O44" s="12"/>
      <c r="P44" s="14" t="str" cm="1">
        <f t="array" ref="P44">_xlfn.IFS(
_構造物[[#This Row],[No間隔(m)]]="","",
_構造物[[#This Row],[測点No(始)]]="","",
TRUE,(_構造物[[#This Row],[測点No(終)]]-_構造物[[#This Row],[測点No(始)]])*_構造物[[#This Row],[No間隔(m)]]+(_構造物[[#This Row],[測点m(終)]]-_構造物[[#This Row],[測点m(始)]])
)</f>
        <v/>
      </c>
      <c r="Q44" s="15"/>
      <c r="R44" s="15" t="str" cm="1">
        <f t="array" ref="R44">_xlfn.IFS(
AND(_構造物[[#This Row],[数量(自動計算)]]="",_構造物[[#This Row],[数量(直接入力)]]=""),"",
AND(_構造物[[#This Row],[数量(自動計算)]]&lt;&gt;"",_構造物[[#This Row],[数量(直接入力)]]=""),_構造物[[#This Row],[数量(自動計算)]],
TRUE,_構造物[[#This Row],[数量(直接入力)]]
)</f>
        <v/>
      </c>
      <c r="T44" s="3"/>
      <c r="U44" s="3"/>
      <c r="W44" s="3"/>
      <c r="X44" s="3"/>
      <c r="Y44" s="3"/>
      <c r="Z44" s="3"/>
      <c r="AA44" s="10"/>
      <c r="AB44" t="str" cm="1">
        <f t="array" ref="AB44">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45" spans="1:28">
      <c r="A45" s="11"/>
      <c r="B45" s="6" cm="1">
        <f t="array" ref="B45">ROW()-ROW(_構造物[#Headers])</f>
        <v>44</v>
      </c>
      <c r="D45" t="str" cm="1">
        <f t="array" ref="D45">_xlfn.IFS(_構造物[[#This Row],[施設番号]]="","",TRUE,_xlfn.XLOOKUP(_構造物[[#This Row],[施設番号]],_施設[施設番号],_施設[地区名],0))</f>
        <v/>
      </c>
      <c r="E45" t="str" cm="1">
        <f t="array" ref="E45">_xlfn.IFS(_構造物[[#This Row],[施設番号]]="","",TRUE,_xlfn.XLOOKUP(_構造物[[#This Row],[施設番号]],_施設[施設番号],_施設[施設名],0))</f>
        <v/>
      </c>
      <c r="G45" s="8"/>
      <c r="J45" s="5"/>
      <c r="K45" s="13"/>
      <c r="L45" s="4" t="str" cm="1">
        <f t="array" ref="L45">_xlfn.IFS(_構造物[[#This Row],[測点No(終)]]="","",TRUE,"～")</f>
        <v/>
      </c>
      <c r="M45" s="5"/>
      <c r="N45" s="13"/>
      <c r="O45" s="12"/>
      <c r="P45" s="14" t="str" cm="1">
        <f t="array" ref="P45">_xlfn.IFS(
_構造物[[#This Row],[No間隔(m)]]="","",
_構造物[[#This Row],[測点No(始)]]="","",
TRUE,(_構造物[[#This Row],[測点No(終)]]-_構造物[[#This Row],[測点No(始)]])*_構造物[[#This Row],[No間隔(m)]]+(_構造物[[#This Row],[測点m(終)]]-_構造物[[#This Row],[測点m(始)]])
)</f>
        <v/>
      </c>
      <c r="Q45" s="15"/>
      <c r="R45" s="15" t="str" cm="1">
        <f t="array" ref="R45">_xlfn.IFS(
AND(_構造物[[#This Row],[数量(自動計算)]]="",_構造物[[#This Row],[数量(直接入力)]]=""),"",
AND(_構造物[[#This Row],[数量(自動計算)]]&lt;&gt;"",_構造物[[#This Row],[数量(直接入力)]]=""),_構造物[[#This Row],[数量(自動計算)]],
TRUE,_構造物[[#This Row],[数量(直接入力)]]
)</f>
        <v/>
      </c>
      <c r="T45" s="3"/>
      <c r="U45" s="3"/>
      <c r="W45" s="3"/>
      <c r="X45" s="3"/>
      <c r="Y45" s="3"/>
      <c r="Z45" s="3"/>
      <c r="AA45" s="10"/>
      <c r="AB45" t="str" cm="1">
        <f t="array" ref="AB45">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46" spans="1:28">
      <c r="A46" s="11"/>
      <c r="B46" s="6" cm="1">
        <f t="array" ref="B46">ROW()-ROW(_構造物[#Headers])</f>
        <v>45</v>
      </c>
      <c r="D46" t="str" cm="1">
        <f t="array" ref="D46">_xlfn.IFS(_構造物[[#This Row],[施設番号]]="","",TRUE,_xlfn.XLOOKUP(_構造物[[#This Row],[施設番号]],_施設[施設番号],_施設[地区名],0))</f>
        <v/>
      </c>
      <c r="E46" t="str" cm="1">
        <f t="array" ref="E46">_xlfn.IFS(_構造物[[#This Row],[施設番号]]="","",TRUE,_xlfn.XLOOKUP(_構造物[[#This Row],[施設番号]],_施設[施設番号],_施設[施設名],0))</f>
        <v/>
      </c>
      <c r="G46" s="8"/>
      <c r="J46" s="5"/>
      <c r="K46" s="13"/>
      <c r="L46" s="4" t="str" cm="1">
        <f t="array" ref="L46">_xlfn.IFS(_構造物[[#This Row],[測点No(終)]]="","",TRUE,"～")</f>
        <v/>
      </c>
      <c r="M46" s="5"/>
      <c r="N46" s="13"/>
      <c r="O46" s="12"/>
      <c r="P46" s="14" t="str" cm="1">
        <f t="array" ref="P46">_xlfn.IFS(
_構造物[[#This Row],[No間隔(m)]]="","",
_構造物[[#This Row],[測点No(始)]]="","",
TRUE,(_構造物[[#This Row],[測点No(終)]]-_構造物[[#This Row],[測点No(始)]])*_構造物[[#This Row],[No間隔(m)]]+(_構造物[[#This Row],[測点m(終)]]-_構造物[[#This Row],[測点m(始)]])
)</f>
        <v/>
      </c>
      <c r="Q46" s="15"/>
      <c r="R46" s="15" t="str" cm="1">
        <f t="array" ref="R46">_xlfn.IFS(
AND(_構造物[[#This Row],[数量(自動計算)]]="",_構造物[[#This Row],[数量(直接入力)]]=""),"",
AND(_構造物[[#This Row],[数量(自動計算)]]&lt;&gt;"",_構造物[[#This Row],[数量(直接入力)]]=""),_構造物[[#This Row],[数量(自動計算)]],
TRUE,_構造物[[#This Row],[数量(直接入力)]]
)</f>
        <v/>
      </c>
      <c r="T46" s="3"/>
      <c r="U46" s="3"/>
      <c r="W46" s="3"/>
      <c r="X46" s="3"/>
      <c r="Y46" s="3"/>
      <c r="Z46" s="3"/>
      <c r="AA46" s="10"/>
      <c r="AB46" t="str" cm="1">
        <f t="array" ref="AB46">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47" spans="1:28">
      <c r="A47" s="11"/>
      <c r="B47" s="6" cm="1">
        <f t="array" ref="B47">ROW()-ROW(_構造物[#Headers])</f>
        <v>46</v>
      </c>
      <c r="D47" t="str" cm="1">
        <f t="array" ref="D47">_xlfn.IFS(_構造物[[#This Row],[施設番号]]="","",TRUE,_xlfn.XLOOKUP(_構造物[[#This Row],[施設番号]],_施設[施設番号],_施設[地区名],0))</f>
        <v/>
      </c>
      <c r="E47" t="str" cm="1">
        <f t="array" ref="E47">_xlfn.IFS(_構造物[[#This Row],[施設番号]]="","",TRUE,_xlfn.XLOOKUP(_構造物[[#This Row],[施設番号]],_施設[施設番号],_施設[施設名],0))</f>
        <v/>
      </c>
      <c r="G47" s="8"/>
      <c r="J47" s="5"/>
      <c r="K47" s="13"/>
      <c r="L47" s="4" t="str" cm="1">
        <f t="array" ref="L47">_xlfn.IFS(_構造物[[#This Row],[測点No(終)]]="","",TRUE,"～")</f>
        <v/>
      </c>
      <c r="M47" s="5"/>
      <c r="N47" s="13"/>
      <c r="O47" s="12"/>
      <c r="P47" s="14" t="str" cm="1">
        <f t="array" ref="P47">_xlfn.IFS(
_構造物[[#This Row],[No間隔(m)]]="","",
_構造物[[#This Row],[測点No(始)]]="","",
TRUE,(_構造物[[#This Row],[測点No(終)]]-_構造物[[#This Row],[測点No(始)]])*_構造物[[#This Row],[No間隔(m)]]+(_構造物[[#This Row],[測点m(終)]]-_構造物[[#This Row],[測点m(始)]])
)</f>
        <v/>
      </c>
      <c r="Q47" s="15"/>
      <c r="R47" s="15" t="str" cm="1">
        <f t="array" ref="R47">_xlfn.IFS(
AND(_構造物[[#This Row],[数量(自動計算)]]="",_構造物[[#This Row],[数量(直接入力)]]=""),"",
AND(_構造物[[#This Row],[数量(自動計算)]]&lt;&gt;"",_構造物[[#This Row],[数量(直接入力)]]=""),_構造物[[#This Row],[数量(自動計算)]],
TRUE,_構造物[[#This Row],[数量(直接入力)]]
)</f>
        <v/>
      </c>
      <c r="T47" s="3"/>
      <c r="U47" s="3"/>
      <c r="W47" s="3"/>
      <c r="X47" s="3"/>
      <c r="Y47" s="3"/>
      <c r="Z47" s="3"/>
      <c r="AA47" s="10"/>
      <c r="AB47" t="str" cm="1">
        <f t="array" ref="AB47">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48" spans="1:28">
      <c r="A48" s="11"/>
      <c r="B48" s="6" cm="1">
        <f t="array" ref="B48">ROW()-ROW(_構造物[#Headers])</f>
        <v>47</v>
      </c>
      <c r="D48" t="str" cm="1">
        <f t="array" ref="D48">_xlfn.IFS(_構造物[[#This Row],[施設番号]]="","",TRUE,_xlfn.XLOOKUP(_構造物[[#This Row],[施設番号]],_施設[施設番号],_施設[地区名],0))</f>
        <v/>
      </c>
      <c r="E48" t="str" cm="1">
        <f t="array" ref="E48">_xlfn.IFS(_構造物[[#This Row],[施設番号]]="","",TRUE,_xlfn.XLOOKUP(_構造物[[#This Row],[施設番号]],_施設[施設番号],_施設[施設名],0))</f>
        <v/>
      </c>
      <c r="G48" s="8"/>
      <c r="J48" s="5"/>
      <c r="K48" s="13"/>
      <c r="L48" s="4" t="str" cm="1">
        <f t="array" ref="L48">_xlfn.IFS(_構造物[[#This Row],[測点No(終)]]="","",TRUE,"～")</f>
        <v/>
      </c>
      <c r="M48" s="5"/>
      <c r="N48" s="13"/>
      <c r="O48" s="12"/>
      <c r="P48" s="14" t="str" cm="1">
        <f t="array" ref="P48">_xlfn.IFS(
_構造物[[#This Row],[No間隔(m)]]="","",
_構造物[[#This Row],[測点No(始)]]="","",
TRUE,(_構造物[[#This Row],[測点No(終)]]-_構造物[[#This Row],[測点No(始)]])*_構造物[[#This Row],[No間隔(m)]]+(_構造物[[#This Row],[測点m(終)]]-_構造物[[#This Row],[測点m(始)]])
)</f>
        <v/>
      </c>
      <c r="Q48" s="15"/>
      <c r="R48" s="15" t="str" cm="1">
        <f t="array" ref="R48">_xlfn.IFS(
AND(_構造物[[#This Row],[数量(自動計算)]]="",_構造物[[#This Row],[数量(直接入力)]]=""),"",
AND(_構造物[[#This Row],[数量(自動計算)]]&lt;&gt;"",_構造物[[#This Row],[数量(直接入力)]]=""),_構造物[[#This Row],[数量(自動計算)]],
TRUE,_構造物[[#This Row],[数量(直接入力)]]
)</f>
        <v/>
      </c>
      <c r="T48" s="3"/>
      <c r="U48" s="3"/>
      <c r="W48" s="3"/>
      <c r="X48" s="3"/>
      <c r="Y48" s="3"/>
      <c r="Z48" s="3"/>
      <c r="AA48" s="10"/>
      <c r="AB48" t="str" cm="1">
        <f t="array" ref="AB48">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49" spans="1:28">
      <c r="A49" s="11"/>
      <c r="B49" s="6" cm="1">
        <f t="array" ref="B49">ROW()-ROW(_構造物[#Headers])</f>
        <v>48</v>
      </c>
      <c r="D49" t="str" cm="1">
        <f t="array" ref="D49">_xlfn.IFS(_構造物[[#This Row],[施設番号]]="","",TRUE,_xlfn.XLOOKUP(_構造物[[#This Row],[施設番号]],_施設[施設番号],_施設[地区名],0))</f>
        <v/>
      </c>
      <c r="E49" t="str" cm="1">
        <f t="array" ref="E49">_xlfn.IFS(_構造物[[#This Row],[施設番号]]="","",TRUE,_xlfn.XLOOKUP(_構造物[[#This Row],[施設番号]],_施設[施設番号],_施設[施設名],0))</f>
        <v/>
      </c>
      <c r="G49" s="8"/>
      <c r="J49" s="5"/>
      <c r="K49" s="13"/>
      <c r="L49" s="4" t="str" cm="1">
        <f t="array" ref="L49">_xlfn.IFS(_構造物[[#This Row],[測点No(終)]]="","",TRUE,"～")</f>
        <v/>
      </c>
      <c r="M49" s="5"/>
      <c r="N49" s="13"/>
      <c r="O49" s="12"/>
      <c r="P49" s="14" t="str" cm="1">
        <f t="array" ref="P49">_xlfn.IFS(
_構造物[[#This Row],[No間隔(m)]]="","",
_構造物[[#This Row],[測点No(始)]]="","",
TRUE,(_構造物[[#This Row],[測点No(終)]]-_構造物[[#This Row],[測点No(始)]])*_構造物[[#This Row],[No間隔(m)]]+(_構造物[[#This Row],[測点m(終)]]-_構造物[[#This Row],[測点m(始)]])
)</f>
        <v/>
      </c>
      <c r="Q49" s="15"/>
      <c r="R49" s="15" t="str" cm="1">
        <f t="array" ref="R49">_xlfn.IFS(
AND(_構造物[[#This Row],[数量(自動計算)]]="",_構造物[[#This Row],[数量(直接入力)]]=""),"",
AND(_構造物[[#This Row],[数量(自動計算)]]&lt;&gt;"",_構造物[[#This Row],[数量(直接入力)]]=""),_構造物[[#This Row],[数量(自動計算)]],
TRUE,_構造物[[#This Row],[数量(直接入力)]]
)</f>
        <v/>
      </c>
      <c r="T49" s="3"/>
      <c r="U49" s="3"/>
      <c r="W49" s="3"/>
      <c r="X49" s="3"/>
      <c r="Y49" s="3"/>
      <c r="Z49" s="3"/>
      <c r="AA49" s="10"/>
      <c r="AB49" t="str" cm="1">
        <f t="array" ref="AB49">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50" spans="1:28">
      <c r="A50" s="11"/>
      <c r="B50" s="6" cm="1">
        <f t="array" ref="B50">ROW()-ROW(_構造物[#Headers])</f>
        <v>49</v>
      </c>
      <c r="D50" t="str" cm="1">
        <f t="array" ref="D50">_xlfn.IFS(_構造物[[#This Row],[施設番号]]="","",TRUE,_xlfn.XLOOKUP(_構造物[[#This Row],[施設番号]],_施設[施設番号],_施設[地区名],0))</f>
        <v/>
      </c>
      <c r="E50" t="str" cm="1">
        <f t="array" ref="E50">_xlfn.IFS(_構造物[[#This Row],[施設番号]]="","",TRUE,_xlfn.XLOOKUP(_構造物[[#This Row],[施設番号]],_施設[施設番号],_施設[施設名],0))</f>
        <v/>
      </c>
      <c r="G50" s="8"/>
      <c r="J50" s="5"/>
      <c r="K50" s="13"/>
      <c r="L50" s="4" t="str" cm="1">
        <f t="array" ref="L50">_xlfn.IFS(_構造物[[#This Row],[測点No(終)]]="","",TRUE,"～")</f>
        <v/>
      </c>
      <c r="M50" s="5"/>
      <c r="N50" s="13"/>
      <c r="O50" s="12"/>
      <c r="P50" s="14" t="str" cm="1">
        <f t="array" ref="P50">_xlfn.IFS(
_構造物[[#This Row],[No間隔(m)]]="","",
_構造物[[#This Row],[測点No(始)]]="","",
TRUE,(_構造物[[#This Row],[測点No(終)]]-_構造物[[#This Row],[測点No(始)]])*_構造物[[#This Row],[No間隔(m)]]+(_構造物[[#This Row],[測点m(終)]]-_構造物[[#This Row],[測点m(始)]])
)</f>
        <v/>
      </c>
      <c r="Q50" s="15"/>
      <c r="R50" s="15" t="str" cm="1">
        <f t="array" ref="R50">_xlfn.IFS(
AND(_構造物[[#This Row],[数量(自動計算)]]="",_構造物[[#This Row],[数量(直接入力)]]=""),"",
AND(_構造物[[#This Row],[数量(自動計算)]]&lt;&gt;"",_構造物[[#This Row],[数量(直接入力)]]=""),_構造物[[#This Row],[数量(自動計算)]],
TRUE,_構造物[[#This Row],[数量(直接入力)]]
)</f>
        <v/>
      </c>
      <c r="T50" s="3"/>
      <c r="U50" s="3"/>
      <c r="W50" s="3"/>
      <c r="X50" s="3"/>
      <c r="Y50" s="3"/>
      <c r="Z50" s="3"/>
      <c r="AA50" s="10"/>
      <c r="AB50" t="str" cm="1">
        <f t="array" ref="AB50">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51" spans="1:28">
      <c r="A51" s="11"/>
      <c r="B51" s="6" cm="1">
        <f t="array" ref="B51">ROW()-ROW(_構造物[#Headers])</f>
        <v>50</v>
      </c>
      <c r="D51" t="str" cm="1">
        <f t="array" ref="D51">_xlfn.IFS(_構造物[[#This Row],[施設番号]]="","",TRUE,_xlfn.XLOOKUP(_構造物[[#This Row],[施設番号]],_施設[施設番号],_施設[地区名],0))</f>
        <v/>
      </c>
      <c r="E51" t="str" cm="1">
        <f t="array" ref="E51">_xlfn.IFS(_構造物[[#This Row],[施設番号]]="","",TRUE,_xlfn.XLOOKUP(_構造物[[#This Row],[施設番号]],_施設[施設番号],_施設[施設名],0))</f>
        <v/>
      </c>
      <c r="G51" s="8"/>
      <c r="J51" s="5"/>
      <c r="K51" s="13"/>
      <c r="L51" s="4" t="str" cm="1">
        <f t="array" ref="L51">_xlfn.IFS(_構造物[[#This Row],[測点No(終)]]="","",TRUE,"～")</f>
        <v/>
      </c>
      <c r="M51" s="5"/>
      <c r="N51" s="13"/>
      <c r="O51" s="12"/>
      <c r="P51" s="14" t="str" cm="1">
        <f t="array" ref="P51">_xlfn.IFS(
_構造物[[#This Row],[No間隔(m)]]="","",
_構造物[[#This Row],[測点No(始)]]="","",
TRUE,(_構造物[[#This Row],[測点No(終)]]-_構造物[[#This Row],[測点No(始)]])*_構造物[[#This Row],[No間隔(m)]]+(_構造物[[#This Row],[測点m(終)]]-_構造物[[#This Row],[測点m(始)]])
)</f>
        <v/>
      </c>
      <c r="Q51" s="15"/>
      <c r="R51" s="15" t="str" cm="1">
        <f t="array" ref="R51">_xlfn.IFS(
AND(_構造物[[#This Row],[数量(自動計算)]]="",_構造物[[#This Row],[数量(直接入力)]]=""),"",
AND(_構造物[[#This Row],[数量(自動計算)]]&lt;&gt;"",_構造物[[#This Row],[数量(直接入力)]]=""),_構造物[[#This Row],[数量(自動計算)]],
TRUE,_構造物[[#This Row],[数量(直接入力)]]
)</f>
        <v/>
      </c>
      <c r="T51" s="3"/>
      <c r="U51" s="3"/>
      <c r="W51" s="3"/>
      <c r="X51" s="3"/>
      <c r="Y51" s="3"/>
      <c r="Z51" s="3"/>
      <c r="AA51" s="10"/>
      <c r="AB51" t="str" cm="1">
        <f t="array" ref="AB51">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52" spans="1:28">
      <c r="A52" s="11"/>
      <c r="B52" s="6" cm="1">
        <f t="array" ref="B52">ROW()-ROW(_構造物[#Headers])</f>
        <v>51</v>
      </c>
      <c r="D52" t="str" cm="1">
        <f t="array" ref="D52">_xlfn.IFS(_構造物[[#This Row],[施設番号]]="","",TRUE,_xlfn.XLOOKUP(_構造物[[#This Row],[施設番号]],_施設[施設番号],_施設[地区名],0))</f>
        <v/>
      </c>
      <c r="E52" t="str" cm="1">
        <f t="array" ref="E52">_xlfn.IFS(_構造物[[#This Row],[施設番号]]="","",TRUE,_xlfn.XLOOKUP(_構造物[[#This Row],[施設番号]],_施設[施設番号],_施設[施設名],0))</f>
        <v/>
      </c>
      <c r="G52" s="8"/>
      <c r="J52" s="5"/>
      <c r="K52" s="13"/>
      <c r="L52" s="4" t="str" cm="1">
        <f t="array" ref="L52">_xlfn.IFS(_構造物[[#This Row],[測点No(終)]]="","",TRUE,"～")</f>
        <v/>
      </c>
      <c r="M52" s="5"/>
      <c r="N52" s="13"/>
      <c r="O52" s="12"/>
      <c r="P52" s="14" t="str" cm="1">
        <f t="array" ref="P52">_xlfn.IFS(
_構造物[[#This Row],[No間隔(m)]]="","",
_構造物[[#This Row],[測点No(始)]]="","",
TRUE,(_構造物[[#This Row],[測点No(終)]]-_構造物[[#This Row],[測点No(始)]])*_構造物[[#This Row],[No間隔(m)]]+(_構造物[[#This Row],[測点m(終)]]-_構造物[[#This Row],[測点m(始)]])
)</f>
        <v/>
      </c>
      <c r="Q52" s="15"/>
      <c r="R52" s="15" t="str" cm="1">
        <f t="array" ref="R52">_xlfn.IFS(
AND(_構造物[[#This Row],[数量(自動計算)]]="",_構造物[[#This Row],[数量(直接入力)]]=""),"",
AND(_構造物[[#This Row],[数量(自動計算)]]&lt;&gt;"",_構造物[[#This Row],[数量(直接入力)]]=""),_構造物[[#This Row],[数量(自動計算)]],
TRUE,_構造物[[#This Row],[数量(直接入力)]]
)</f>
        <v/>
      </c>
      <c r="T52" s="3"/>
      <c r="U52" s="3"/>
      <c r="W52" s="3"/>
      <c r="X52" s="3"/>
      <c r="Y52" s="3"/>
      <c r="Z52" s="3"/>
      <c r="AA52" s="10"/>
      <c r="AB52" t="str" cm="1">
        <f t="array" ref="AB52">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53" spans="1:28">
      <c r="A53" s="11"/>
      <c r="B53" s="6" cm="1">
        <f t="array" ref="B53">ROW()-ROW(_構造物[#Headers])</f>
        <v>52</v>
      </c>
      <c r="D53" t="str" cm="1">
        <f t="array" ref="D53">_xlfn.IFS(_構造物[[#This Row],[施設番号]]="","",TRUE,_xlfn.XLOOKUP(_構造物[[#This Row],[施設番号]],_施設[施設番号],_施設[地区名],0))</f>
        <v/>
      </c>
      <c r="E53" t="str" cm="1">
        <f t="array" ref="E53">_xlfn.IFS(_構造物[[#This Row],[施設番号]]="","",TRUE,_xlfn.XLOOKUP(_構造物[[#This Row],[施設番号]],_施設[施設番号],_施設[施設名],0))</f>
        <v/>
      </c>
      <c r="G53" s="8"/>
      <c r="J53" s="5"/>
      <c r="K53" s="13"/>
      <c r="L53" s="4" t="str" cm="1">
        <f t="array" ref="L53">_xlfn.IFS(_構造物[[#This Row],[測点No(終)]]="","",TRUE,"～")</f>
        <v/>
      </c>
      <c r="M53" s="5"/>
      <c r="N53" s="13"/>
      <c r="O53" s="12"/>
      <c r="P53" s="14" t="str" cm="1">
        <f t="array" ref="P53">_xlfn.IFS(
_構造物[[#This Row],[No間隔(m)]]="","",
_構造物[[#This Row],[測点No(始)]]="","",
TRUE,(_構造物[[#This Row],[測点No(終)]]-_構造物[[#This Row],[測点No(始)]])*_構造物[[#This Row],[No間隔(m)]]+(_構造物[[#This Row],[測点m(終)]]-_構造物[[#This Row],[測点m(始)]])
)</f>
        <v/>
      </c>
      <c r="Q53" s="15"/>
      <c r="R53" s="15" t="str" cm="1">
        <f t="array" ref="R53">_xlfn.IFS(
AND(_構造物[[#This Row],[数量(自動計算)]]="",_構造物[[#This Row],[数量(直接入力)]]=""),"",
AND(_構造物[[#This Row],[数量(自動計算)]]&lt;&gt;"",_構造物[[#This Row],[数量(直接入力)]]=""),_構造物[[#This Row],[数量(自動計算)]],
TRUE,_構造物[[#This Row],[数量(直接入力)]]
)</f>
        <v/>
      </c>
      <c r="T53" s="3"/>
      <c r="U53" s="3"/>
      <c r="W53" s="3"/>
      <c r="X53" s="3"/>
      <c r="Y53" s="3"/>
      <c r="Z53" s="3"/>
      <c r="AA53" s="10"/>
      <c r="AB53" t="str" cm="1">
        <f t="array" ref="AB53">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54" spans="1:28">
      <c r="A54" s="11"/>
      <c r="B54" s="6" cm="1">
        <f t="array" ref="B54">ROW()-ROW(_構造物[#Headers])</f>
        <v>53</v>
      </c>
      <c r="D54" t="str" cm="1">
        <f t="array" ref="D54">_xlfn.IFS(_構造物[[#This Row],[施設番号]]="","",TRUE,_xlfn.XLOOKUP(_構造物[[#This Row],[施設番号]],_施設[施設番号],_施設[地区名],0))</f>
        <v/>
      </c>
      <c r="E54" t="str" cm="1">
        <f t="array" ref="E54">_xlfn.IFS(_構造物[[#This Row],[施設番号]]="","",TRUE,_xlfn.XLOOKUP(_構造物[[#This Row],[施設番号]],_施設[施設番号],_施設[施設名],0))</f>
        <v/>
      </c>
      <c r="G54" s="8"/>
      <c r="J54" s="5"/>
      <c r="K54" s="13"/>
      <c r="L54" s="4" t="str" cm="1">
        <f t="array" ref="L54">_xlfn.IFS(_構造物[[#This Row],[測点No(終)]]="","",TRUE,"～")</f>
        <v/>
      </c>
      <c r="M54" s="5"/>
      <c r="N54" s="13"/>
      <c r="O54" s="12"/>
      <c r="P54" s="14" t="str" cm="1">
        <f t="array" ref="P54">_xlfn.IFS(
_構造物[[#This Row],[No間隔(m)]]="","",
_構造物[[#This Row],[測点No(始)]]="","",
TRUE,(_構造物[[#This Row],[測点No(終)]]-_構造物[[#This Row],[測点No(始)]])*_構造物[[#This Row],[No間隔(m)]]+(_構造物[[#This Row],[測点m(終)]]-_構造物[[#This Row],[測点m(始)]])
)</f>
        <v/>
      </c>
      <c r="Q54" s="15"/>
      <c r="R54" s="15" t="str" cm="1">
        <f t="array" ref="R54">_xlfn.IFS(
AND(_構造物[[#This Row],[数量(自動計算)]]="",_構造物[[#This Row],[数量(直接入力)]]=""),"",
AND(_構造物[[#This Row],[数量(自動計算)]]&lt;&gt;"",_構造物[[#This Row],[数量(直接入力)]]=""),_構造物[[#This Row],[数量(自動計算)]],
TRUE,_構造物[[#This Row],[数量(直接入力)]]
)</f>
        <v/>
      </c>
      <c r="T54" s="3"/>
      <c r="U54" s="3"/>
      <c r="W54" s="3"/>
      <c r="X54" s="3"/>
      <c r="Y54" s="3"/>
      <c r="Z54" s="3"/>
      <c r="AA54" s="10"/>
      <c r="AB54" t="str" cm="1">
        <f t="array" ref="AB54">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55" spans="1:28">
      <c r="A55" s="11"/>
      <c r="B55" s="6" cm="1">
        <f t="array" ref="B55">ROW()-ROW(_構造物[#Headers])</f>
        <v>54</v>
      </c>
      <c r="D55" t="str" cm="1">
        <f t="array" ref="D55">_xlfn.IFS(_構造物[[#This Row],[施設番号]]="","",TRUE,_xlfn.XLOOKUP(_構造物[[#This Row],[施設番号]],_施設[施設番号],_施設[地区名],0))</f>
        <v/>
      </c>
      <c r="E55" t="str" cm="1">
        <f t="array" ref="E55">_xlfn.IFS(_構造物[[#This Row],[施設番号]]="","",TRUE,_xlfn.XLOOKUP(_構造物[[#This Row],[施設番号]],_施設[施設番号],_施設[施設名],0))</f>
        <v/>
      </c>
      <c r="G55" s="8"/>
      <c r="J55" s="5"/>
      <c r="K55" s="13"/>
      <c r="L55" s="4" t="str" cm="1">
        <f t="array" ref="L55">_xlfn.IFS(_構造物[[#This Row],[測点No(終)]]="","",TRUE,"～")</f>
        <v/>
      </c>
      <c r="M55" s="5"/>
      <c r="N55" s="13"/>
      <c r="O55" s="12"/>
      <c r="P55" s="14" t="str" cm="1">
        <f t="array" ref="P55">_xlfn.IFS(
_構造物[[#This Row],[No間隔(m)]]="","",
_構造物[[#This Row],[測点No(始)]]="","",
TRUE,(_構造物[[#This Row],[測点No(終)]]-_構造物[[#This Row],[測点No(始)]])*_構造物[[#This Row],[No間隔(m)]]+(_構造物[[#This Row],[測点m(終)]]-_構造物[[#This Row],[測点m(始)]])
)</f>
        <v/>
      </c>
      <c r="Q55" s="15"/>
      <c r="R55" s="15" t="str" cm="1">
        <f t="array" ref="R55">_xlfn.IFS(
AND(_構造物[[#This Row],[数量(自動計算)]]="",_構造物[[#This Row],[数量(直接入力)]]=""),"",
AND(_構造物[[#This Row],[数量(自動計算)]]&lt;&gt;"",_構造物[[#This Row],[数量(直接入力)]]=""),_構造物[[#This Row],[数量(自動計算)]],
TRUE,_構造物[[#This Row],[数量(直接入力)]]
)</f>
        <v/>
      </c>
      <c r="T55" s="3"/>
      <c r="U55" s="3"/>
      <c r="W55" s="3"/>
      <c r="X55" s="3"/>
      <c r="Y55" s="3"/>
      <c r="Z55" s="3"/>
      <c r="AA55" s="10"/>
      <c r="AB55" t="str" cm="1">
        <f t="array" ref="AB55">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56" spans="1:28">
      <c r="A56" s="11"/>
      <c r="B56" s="6" cm="1">
        <f t="array" ref="B56">ROW()-ROW(_構造物[#Headers])</f>
        <v>55</v>
      </c>
      <c r="D56" t="str" cm="1">
        <f t="array" ref="D56">_xlfn.IFS(_構造物[[#This Row],[施設番号]]="","",TRUE,_xlfn.XLOOKUP(_構造物[[#This Row],[施設番号]],_施設[施設番号],_施設[地区名],0))</f>
        <v/>
      </c>
      <c r="E56" t="str" cm="1">
        <f t="array" ref="E56">_xlfn.IFS(_構造物[[#This Row],[施設番号]]="","",TRUE,_xlfn.XLOOKUP(_構造物[[#This Row],[施設番号]],_施設[施設番号],_施設[施設名],0))</f>
        <v/>
      </c>
      <c r="G56" s="8"/>
      <c r="J56" s="5"/>
      <c r="K56" s="13"/>
      <c r="L56" s="4" t="str" cm="1">
        <f t="array" ref="L56">_xlfn.IFS(_構造物[[#This Row],[測点No(終)]]="","",TRUE,"～")</f>
        <v/>
      </c>
      <c r="M56" s="5"/>
      <c r="N56" s="13"/>
      <c r="O56" s="12"/>
      <c r="P56" s="14" t="str" cm="1">
        <f t="array" ref="P56">_xlfn.IFS(
_構造物[[#This Row],[No間隔(m)]]="","",
_構造物[[#This Row],[測点No(始)]]="","",
TRUE,(_構造物[[#This Row],[測点No(終)]]-_構造物[[#This Row],[測点No(始)]])*_構造物[[#This Row],[No間隔(m)]]+(_構造物[[#This Row],[測点m(終)]]-_構造物[[#This Row],[測点m(始)]])
)</f>
        <v/>
      </c>
      <c r="Q56" s="15"/>
      <c r="R56" s="15" t="str" cm="1">
        <f t="array" ref="R56">_xlfn.IFS(
AND(_構造物[[#This Row],[数量(自動計算)]]="",_構造物[[#This Row],[数量(直接入力)]]=""),"",
AND(_構造物[[#This Row],[数量(自動計算)]]&lt;&gt;"",_構造物[[#This Row],[数量(直接入力)]]=""),_構造物[[#This Row],[数量(自動計算)]],
TRUE,_構造物[[#This Row],[数量(直接入力)]]
)</f>
        <v/>
      </c>
      <c r="T56" s="3"/>
      <c r="U56" s="3"/>
      <c r="W56" s="3"/>
      <c r="X56" s="3"/>
      <c r="Y56" s="3"/>
      <c r="Z56" s="3"/>
      <c r="AA56" s="10"/>
      <c r="AB56" t="str" cm="1">
        <f t="array" ref="AB56">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57" spans="1:28">
      <c r="A57" s="11"/>
      <c r="B57" s="6" cm="1">
        <f t="array" ref="B57">ROW()-ROW(_構造物[#Headers])</f>
        <v>56</v>
      </c>
      <c r="D57" t="str" cm="1">
        <f t="array" ref="D57">_xlfn.IFS(_構造物[[#This Row],[施設番号]]="","",TRUE,_xlfn.XLOOKUP(_構造物[[#This Row],[施設番号]],_施設[施設番号],_施設[地区名],0))</f>
        <v/>
      </c>
      <c r="E57" t="str" cm="1">
        <f t="array" ref="E57">_xlfn.IFS(_構造物[[#This Row],[施設番号]]="","",TRUE,_xlfn.XLOOKUP(_構造物[[#This Row],[施設番号]],_施設[施設番号],_施設[施設名],0))</f>
        <v/>
      </c>
      <c r="G57" s="8"/>
      <c r="J57" s="5"/>
      <c r="K57" s="13"/>
      <c r="L57" s="4" t="str" cm="1">
        <f t="array" ref="L57">_xlfn.IFS(_構造物[[#This Row],[測点No(終)]]="","",TRUE,"～")</f>
        <v/>
      </c>
      <c r="M57" s="5"/>
      <c r="N57" s="13"/>
      <c r="O57" s="12"/>
      <c r="P57" s="14" t="str" cm="1">
        <f t="array" ref="P57">_xlfn.IFS(
_構造物[[#This Row],[No間隔(m)]]="","",
_構造物[[#This Row],[測点No(始)]]="","",
TRUE,(_構造物[[#This Row],[測点No(終)]]-_構造物[[#This Row],[測点No(始)]])*_構造物[[#This Row],[No間隔(m)]]+(_構造物[[#This Row],[測点m(終)]]-_構造物[[#This Row],[測点m(始)]])
)</f>
        <v/>
      </c>
      <c r="Q57" s="15"/>
      <c r="R57" s="15" t="str" cm="1">
        <f t="array" ref="R57">_xlfn.IFS(
AND(_構造物[[#This Row],[数量(自動計算)]]="",_構造物[[#This Row],[数量(直接入力)]]=""),"",
AND(_構造物[[#This Row],[数量(自動計算)]]&lt;&gt;"",_構造物[[#This Row],[数量(直接入力)]]=""),_構造物[[#This Row],[数量(自動計算)]],
TRUE,_構造物[[#This Row],[数量(直接入力)]]
)</f>
        <v/>
      </c>
      <c r="T57" s="3"/>
      <c r="U57" s="3"/>
      <c r="W57" s="3"/>
      <c r="X57" s="3"/>
      <c r="Y57" s="3"/>
      <c r="Z57" s="3"/>
      <c r="AA57" s="10"/>
      <c r="AB57" t="str" cm="1">
        <f t="array" ref="AB57">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58" spans="1:28">
      <c r="A58" s="11"/>
      <c r="B58" s="6" cm="1">
        <f t="array" ref="B58">ROW()-ROW(_構造物[#Headers])</f>
        <v>57</v>
      </c>
      <c r="D58" t="str" cm="1">
        <f t="array" ref="D58">_xlfn.IFS(_構造物[[#This Row],[施設番号]]="","",TRUE,_xlfn.XLOOKUP(_構造物[[#This Row],[施設番号]],_施設[施設番号],_施設[地区名],0))</f>
        <v/>
      </c>
      <c r="E58" t="str" cm="1">
        <f t="array" ref="E58">_xlfn.IFS(_構造物[[#This Row],[施設番号]]="","",TRUE,_xlfn.XLOOKUP(_構造物[[#This Row],[施設番号]],_施設[施設番号],_施設[施設名],0))</f>
        <v/>
      </c>
      <c r="G58" s="8"/>
      <c r="J58" s="5"/>
      <c r="K58" s="13"/>
      <c r="L58" s="4" t="str" cm="1">
        <f t="array" ref="L58">_xlfn.IFS(_構造物[[#This Row],[測点No(終)]]="","",TRUE,"～")</f>
        <v/>
      </c>
      <c r="M58" s="5"/>
      <c r="N58" s="13"/>
      <c r="O58" s="12"/>
      <c r="P58" s="14" t="str" cm="1">
        <f t="array" ref="P58">_xlfn.IFS(
_構造物[[#This Row],[No間隔(m)]]="","",
_構造物[[#This Row],[測点No(始)]]="","",
TRUE,(_構造物[[#This Row],[測点No(終)]]-_構造物[[#This Row],[測点No(始)]])*_構造物[[#This Row],[No間隔(m)]]+(_構造物[[#This Row],[測点m(終)]]-_構造物[[#This Row],[測点m(始)]])
)</f>
        <v/>
      </c>
      <c r="Q58" s="15"/>
      <c r="R58" s="15" t="str" cm="1">
        <f t="array" ref="R58">_xlfn.IFS(
AND(_構造物[[#This Row],[数量(自動計算)]]="",_構造物[[#This Row],[数量(直接入力)]]=""),"",
AND(_構造物[[#This Row],[数量(自動計算)]]&lt;&gt;"",_構造物[[#This Row],[数量(直接入力)]]=""),_構造物[[#This Row],[数量(自動計算)]],
TRUE,_構造物[[#This Row],[数量(直接入力)]]
)</f>
        <v/>
      </c>
      <c r="T58" s="3"/>
      <c r="U58" s="3"/>
      <c r="W58" s="3"/>
      <c r="X58" s="3"/>
      <c r="Y58" s="3"/>
      <c r="Z58" s="3"/>
      <c r="AA58" s="10"/>
      <c r="AB58" t="str" cm="1">
        <f t="array" ref="AB58">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59" spans="1:28">
      <c r="A59" s="11"/>
      <c r="B59" s="6" cm="1">
        <f t="array" ref="B59">ROW()-ROW(_構造物[#Headers])</f>
        <v>58</v>
      </c>
      <c r="D59" t="str" cm="1">
        <f t="array" ref="D59">_xlfn.IFS(_構造物[[#This Row],[施設番号]]="","",TRUE,_xlfn.XLOOKUP(_構造物[[#This Row],[施設番号]],_施設[施設番号],_施設[地区名],0))</f>
        <v/>
      </c>
      <c r="E59" t="str" cm="1">
        <f t="array" ref="E59">_xlfn.IFS(_構造物[[#This Row],[施設番号]]="","",TRUE,_xlfn.XLOOKUP(_構造物[[#This Row],[施設番号]],_施設[施設番号],_施設[施設名],0))</f>
        <v/>
      </c>
      <c r="G59" s="8"/>
      <c r="J59" s="5"/>
      <c r="K59" s="13"/>
      <c r="L59" s="4" t="str" cm="1">
        <f t="array" ref="L59">_xlfn.IFS(_構造物[[#This Row],[測点No(終)]]="","",TRUE,"～")</f>
        <v/>
      </c>
      <c r="M59" s="5"/>
      <c r="N59" s="13"/>
      <c r="O59" s="12"/>
      <c r="P59" s="14" t="str" cm="1">
        <f t="array" ref="P59">_xlfn.IFS(
_構造物[[#This Row],[No間隔(m)]]="","",
_構造物[[#This Row],[測点No(始)]]="","",
TRUE,(_構造物[[#This Row],[測点No(終)]]-_構造物[[#This Row],[測点No(始)]])*_構造物[[#This Row],[No間隔(m)]]+(_構造物[[#This Row],[測点m(終)]]-_構造物[[#This Row],[測点m(始)]])
)</f>
        <v/>
      </c>
      <c r="Q59" s="15"/>
      <c r="R59" s="15" t="str" cm="1">
        <f t="array" ref="R59">_xlfn.IFS(
AND(_構造物[[#This Row],[数量(自動計算)]]="",_構造物[[#This Row],[数量(直接入力)]]=""),"",
AND(_構造物[[#This Row],[数量(自動計算)]]&lt;&gt;"",_構造物[[#This Row],[数量(直接入力)]]=""),_構造物[[#This Row],[数量(自動計算)]],
TRUE,_構造物[[#This Row],[数量(直接入力)]]
)</f>
        <v/>
      </c>
      <c r="T59" s="3"/>
      <c r="U59" s="3"/>
      <c r="W59" s="3"/>
      <c r="X59" s="3"/>
      <c r="Y59" s="3"/>
      <c r="Z59" s="3"/>
      <c r="AA59" s="10"/>
      <c r="AB59" t="str" cm="1">
        <f t="array" ref="AB59">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60" spans="1:28">
      <c r="A60" s="11"/>
      <c r="B60" s="6" cm="1">
        <f t="array" ref="B60">ROW()-ROW(_構造物[#Headers])</f>
        <v>59</v>
      </c>
      <c r="D60" t="str" cm="1">
        <f t="array" ref="D60">_xlfn.IFS(_構造物[[#This Row],[施設番号]]="","",TRUE,_xlfn.XLOOKUP(_構造物[[#This Row],[施設番号]],_施設[施設番号],_施設[地区名],0))</f>
        <v/>
      </c>
      <c r="E60" t="str" cm="1">
        <f t="array" ref="E60">_xlfn.IFS(_構造物[[#This Row],[施設番号]]="","",TRUE,_xlfn.XLOOKUP(_構造物[[#This Row],[施設番号]],_施設[施設番号],_施設[施設名],0))</f>
        <v/>
      </c>
      <c r="G60" s="8"/>
      <c r="J60" s="5"/>
      <c r="K60" s="13"/>
      <c r="L60" s="4" t="str" cm="1">
        <f t="array" ref="L60">_xlfn.IFS(_構造物[[#This Row],[測点No(終)]]="","",TRUE,"～")</f>
        <v/>
      </c>
      <c r="M60" s="5"/>
      <c r="N60" s="13"/>
      <c r="O60" s="12"/>
      <c r="P60" s="14" t="str" cm="1">
        <f t="array" ref="P60">_xlfn.IFS(
_構造物[[#This Row],[No間隔(m)]]="","",
_構造物[[#This Row],[測点No(始)]]="","",
TRUE,(_構造物[[#This Row],[測点No(終)]]-_構造物[[#This Row],[測点No(始)]])*_構造物[[#This Row],[No間隔(m)]]+(_構造物[[#This Row],[測点m(終)]]-_構造物[[#This Row],[測点m(始)]])
)</f>
        <v/>
      </c>
      <c r="Q60" s="15"/>
      <c r="R60" s="15" t="str" cm="1">
        <f t="array" ref="R60">_xlfn.IFS(
AND(_構造物[[#This Row],[数量(自動計算)]]="",_構造物[[#This Row],[数量(直接入力)]]=""),"",
AND(_構造物[[#This Row],[数量(自動計算)]]&lt;&gt;"",_構造物[[#This Row],[数量(直接入力)]]=""),_構造物[[#This Row],[数量(自動計算)]],
TRUE,_構造物[[#This Row],[数量(直接入力)]]
)</f>
        <v/>
      </c>
      <c r="T60" s="3"/>
      <c r="U60" s="3"/>
      <c r="W60" s="3"/>
      <c r="X60" s="3"/>
      <c r="Y60" s="3"/>
      <c r="Z60" s="3"/>
      <c r="AA60" s="10"/>
      <c r="AB60" t="str" cm="1">
        <f t="array" ref="AB60">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61" spans="1:28">
      <c r="A61" s="11"/>
      <c r="B61" s="6" cm="1">
        <f t="array" ref="B61">ROW()-ROW(_構造物[#Headers])</f>
        <v>60</v>
      </c>
      <c r="D61" t="str" cm="1">
        <f t="array" ref="D61">_xlfn.IFS(_構造物[[#This Row],[施設番号]]="","",TRUE,_xlfn.XLOOKUP(_構造物[[#This Row],[施設番号]],_施設[施設番号],_施設[地区名],0))</f>
        <v/>
      </c>
      <c r="E61" t="str" cm="1">
        <f t="array" ref="E61">_xlfn.IFS(_構造物[[#This Row],[施設番号]]="","",TRUE,_xlfn.XLOOKUP(_構造物[[#This Row],[施設番号]],_施設[施設番号],_施設[施設名],0))</f>
        <v/>
      </c>
      <c r="G61" s="8"/>
      <c r="J61" s="5"/>
      <c r="K61" s="13"/>
      <c r="L61" s="4" t="str" cm="1">
        <f t="array" ref="L61">_xlfn.IFS(_構造物[[#This Row],[測点No(終)]]="","",TRUE,"～")</f>
        <v/>
      </c>
      <c r="M61" s="5"/>
      <c r="N61" s="13"/>
      <c r="O61" s="12"/>
      <c r="P61" s="14" t="str" cm="1">
        <f t="array" ref="P61">_xlfn.IFS(
_構造物[[#This Row],[No間隔(m)]]="","",
_構造物[[#This Row],[測点No(始)]]="","",
TRUE,(_構造物[[#This Row],[測点No(終)]]-_構造物[[#This Row],[測点No(始)]])*_構造物[[#This Row],[No間隔(m)]]+(_構造物[[#This Row],[測点m(終)]]-_構造物[[#This Row],[測点m(始)]])
)</f>
        <v/>
      </c>
      <c r="Q61" s="15"/>
      <c r="R61" s="15" t="str" cm="1">
        <f t="array" ref="R61">_xlfn.IFS(
AND(_構造物[[#This Row],[数量(自動計算)]]="",_構造物[[#This Row],[数量(直接入力)]]=""),"",
AND(_構造物[[#This Row],[数量(自動計算)]]&lt;&gt;"",_構造物[[#This Row],[数量(直接入力)]]=""),_構造物[[#This Row],[数量(自動計算)]],
TRUE,_構造物[[#This Row],[数量(直接入力)]]
)</f>
        <v/>
      </c>
      <c r="T61" s="3"/>
      <c r="U61" s="3"/>
      <c r="W61" s="3"/>
      <c r="X61" s="3"/>
      <c r="Y61" s="3"/>
      <c r="Z61" s="3"/>
      <c r="AA61" s="10"/>
      <c r="AB61" t="str" cm="1">
        <f t="array" ref="AB61">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62" spans="1:28">
      <c r="A62" s="11"/>
      <c r="B62" s="6" cm="1">
        <f t="array" ref="B62">ROW()-ROW(_構造物[#Headers])</f>
        <v>61</v>
      </c>
      <c r="D62" t="str" cm="1">
        <f t="array" ref="D62">_xlfn.IFS(_構造物[[#This Row],[施設番号]]="","",TRUE,_xlfn.XLOOKUP(_構造物[[#This Row],[施設番号]],_施設[施設番号],_施設[地区名],0))</f>
        <v/>
      </c>
      <c r="E62" t="str" cm="1">
        <f t="array" ref="E62">_xlfn.IFS(_構造物[[#This Row],[施設番号]]="","",TRUE,_xlfn.XLOOKUP(_構造物[[#This Row],[施設番号]],_施設[施設番号],_施設[施設名],0))</f>
        <v/>
      </c>
      <c r="G62" s="8"/>
      <c r="J62" s="5"/>
      <c r="K62" s="13"/>
      <c r="L62" s="4" t="str" cm="1">
        <f t="array" ref="L62">_xlfn.IFS(_構造物[[#This Row],[測点No(終)]]="","",TRUE,"～")</f>
        <v/>
      </c>
      <c r="M62" s="5"/>
      <c r="N62" s="13"/>
      <c r="O62" s="12"/>
      <c r="P62" s="14" t="str" cm="1">
        <f t="array" ref="P62">_xlfn.IFS(
_構造物[[#This Row],[No間隔(m)]]="","",
_構造物[[#This Row],[測点No(始)]]="","",
TRUE,(_構造物[[#This Row],[測点No(終)]]-_構造物[[#This Row],[測点No(始)]])*_構造物[[#This Row],[No間隔(m)]]+(_構造物[[#This Row],[測点m(終)]]-_構造物[[#This Row],[測点m(始)]])
)</f>
        <v/>
      </c>
      <c r="Q62" s="15"/>
      <c r="R62" s="15" t="str" cm="1">
        <f t="array" ref="R62">_xlfn.IFS(
AND(_構造物[[#This Row],[数量(自動計算)]]="",_構造物[[#This Row],[数量(直接入力)]]=""),"",
AND(_構造物[[#This Row],[数量(自動計算)]]&lt;&gt;"",_構造物[[#This Row],[数量(直接入力)]]=""),_構造物[[#This Row],[数量(自動計算)]],
TRUE,_構造物[[#This Row],[数量(直接入力)]]
)</f>
        <v/>
      </c>
      <c r="T62" s="3"/>
      <c r="U62" s="3"/>
      <c r="W62" s="3"/>
      <c r="X62" s="3"/>
      <c r="Y62" s="3"/>
      <c r="Z62" s="3"/>
      <c r="AA62" s="10"/>
      <c r="AB62" t="str" cm="1">
        <f t="array" ref="AB62">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63" spans="1:28">
      <c r="A63" s="11"/>
      <c r="B63" s="6" cm="1">
        <f t="array" ref="B63">ROW()-ROW(_構造物[#Headers])</f>
        <v>62</v>
      </c>
      <c r="D63" t="str" cm="1">
        <f t="array" ref="D63">_xlfn.IFS(_構造物[[#This Row],[施設番号]]="","",TRUE,_xlfn.XLOOKUP(_構造物[[#This Row],[施設番号]],_施設[施設番号],_施設[地区名],0))</f>
        <v/>
      </c>
      <c r="E63" t="str" cm="1">
        <f t="array" ref="E63">_xlfn.IFS(_構造物[[#This Row],[施設番号]]="","",TRUE,_xlfn.XLOOKUP(_構造物[[#This Row],[施設番号]],_施設[施設番号],_施設[施設名],0))</f>
        <v/>
      </c>
      <c r="G63" s="8"/>
      <c r="J63" s="5"/>
      <c r="K63" s="13"/>
      <c r="L63" s="4" t="str" cm="1">
        <f t="array" ref="L63">_xlfn.IFS(_構造物[[#This Row],[測点No(終)]]="","",TRUE,"～")</f>
        <v/>
      </c>
      <c r="M63" s="5"/>
      <c r="N63" s="13"/>
      <c r="O63" s="12"/>
      <c r="P63" s="14" t="str" cm="1">
        <f t="array" ref="P63">_xlfn.IFS(
_構造物[[#This Row],[No間隔(m)]]="","",
_構造物[[#This Row],[測点No(始)]]="","",
TRUE,(_構造物[[#This Row],[測点No(終)]]-_構造物[[#This Row],[測点No(始)]])*_構造物[[#This Row],[No間隔(m)]]+(_構造物[[#This Row],[測点m(終)]]-_構造物[[#This Row],[測点m(始)]])
)</f>
        <v/>
      </c>
      <c r="Q63" s="15"/>
      <c r="R63" s="15" t="str" cm="1">
        <f t="array" ref="R63">_xlfn.IFS(
AND(_構造物[[#This Row],[数量(自動計算)]]="",_構造物[[#This Row],[数量(直接入力)]]=""),"",
AND(_構造物[[#This Row],[数量(自動計算)]]&lt;&gt;"",_構造物[[#This Row],[数量(直接入力)]]=""),_構造物[[#This Row],[数量(自動計算)]],
TRUE,_構造物[[#This Row],[数量(直接入力)]]
)</f>
        <v/>
      </c>
      <c r="T63" s="3"/>
      <c r="U63" s="3"/>
      <c r="W63" s="3"/>
      <c r="X63" s="3"/>
      <c r="Y63" s="3"/>
      <c r="Z63" s="3"/>
      <c r="AA63" s="10"/>
      <c r="AB63" t="str" cm="1">
        <f t="array" ref="AB63">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64" spans="1:28">
      <c r="A64" s="11"/>
      <c r="B64" s="6" cm="1">
        <f t="array" ref="B64">ROW()-ROW(_構造物[#Headers])</f>
        <v>63</v>
      </c>
      <c r="D64" t="str" cm="1">
        <f t="array" ref="D64">_xlfn.IFS(_構造物[[#This Row],[施設番号]]="","",TRUE,_xlfn.XLOOKUP(_構造物[[#This Row],[施設番号]],_施設[施設番号],_施設[地区名],0))</f>
        <v/>
      </c>
      <c r="E64" t="str" cm="1">
        <f t="array" ref="E64">_xlfn.IFS(_構造物[[#This Row],[施設番号]]="","",TRUE,_xlfn.XLOOKUP(_構造物[[#This Row],[施設番号]],_施設[施設番号],_施設[施設名],0))</f>
        <v/>
      </c>
      <c r="G64" s="8"/>
      <c r="J64" s="5"/>
      <c r="K64" s="13"/>
      <c r="L64" s="4" t="str" cm="1">
        <f t="array" ref="L64">_xlfn.IFS(_構造物[[#This Row],[測点No(終)]]="","",TRUE,"～")</f>
        <v/>
      </c>
      <c r="M64" s="5"/>
      <c r="N64" s="13"/>
      <c r="O64" s="12"/>
      <c r="P64" s="14" t="str" cm="1">
        <f t="array" ref="P64">_xlfn.IFS(
_構造物[[#This Row],[No間隔(m)]]="","",
_構造物[[#This Row],[測点No(始)]]="","",
TRUE,(_構造物[[#This Row],[測点No(終)]]-_構造物[[#This Row],[測点No(始)]])*_構造物[[#This Row],[No間隔(m)]]+(_構造物[[#This Row],[測点m(終)]]-_構造物[[#This Row],[測点m(始)]])
)</f>
        <v/>
      </c>
      <c r="Q64" s="15"/>
      <c r="R64" s="15" t="str" cm="1">
        <f t="array" ref="R64">_xlfn.IFS(
AND(_構造物[[#This Row],[数量(自動計算)]]="",_構造物[[#This Row],[数量(直接入力)]]=""),"",
AND(_構造物[[#This Row],[数量(自動計算)]]&lt;&gt;"",_構造物[[#This Row],[数量(直接入力)]]=""),_構造物[[#This Row],[数量(自動計算)]],
TRUE,_構造物[[#This Row],[数量(直接入力)]]
)</f>
        <v/>
      </c>
      <c r="T64" s="3"/>
      <c r="U64" s="3"/>
      <c r="W64" s="3"/>
      <c r="X64" s="3"/>
      <c r="Y64" s="3"/>
      <c r="Z64" s="3"/>
      <c r="AA64" s="10"/>
      <c r="AB64" t="str" cm="1">
        <f t="array" ref="AB64">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65" spans="1:28">
      <c r="A65" s="11"/>
      <c r="B65" s="6" cm="1">
        <f t="array" ref="B65">ROW()-ROW(_構造物[#Headers])</f>
        <v>64</v>
      </c>
      <c r="D65" t="str" cm="1">
        <f t="array" ref="D65">_xlfn.IFS(_構造物[[#This Row],[施設番号]]="","",TRUE,_xlfn.XLOOKUP(_構造物[[#This Row],[施設番号]],_施設[施設番号],_施設[地区名],0))</f>
        <v/>
      </c>
      <c r="E65" t="str" cm="1">
        <f t="array" ref="E65">_xlfn.IFS(_構造物[[#This Row],[施設番号]]="","",TRUE,_xlfn.XLOOKUP(_構造物[[#This Row],[施設番号]],_施設[施設番号],_施設[施設名],0))</f>
        <v/>
      </c>
      <c r="G65" s="8"/>
      <c r="J65" s="5"/>
      <c r="K65" s="13"/>
      <c r="L65" s="4" t="str" cm="1">
        <f t="array" ref="L65">_xlfn.IFS(_構造物[[#This Row],[測点No(終)]]="","",TRUE,"～")</f>
        <v/>
      </c>
      <c r="M65" s="5"/>
      <c r="N65" s="13"/>
      <c r="O65" s="12"/>
      <c r="P65" s="14" t="str" cm="1">
        <f t="array" ref="P65">_xlfn.IFS(
_構造物[[#This Row],[No間隔(m)]]="","",
_構造物[[#This Row],[測点No(始)]]="","",
TRUE,(_構造物[[#This Row],[測点No(終)]]-_構造物[[#This Row],[測点No(始)]])*_構造物[[#This Row],[No間隔(m)]]+(_構造物[[#This Row],[測点m(終)]]-_構造物[[#This Row],[測点m(始)]])
)</f>
        <v/>
      </c>
      <c r="Q65" s="15"/>
      <c r="R65" s="15" t="str" cm="1">
        <f t="array" ref="R65">_xlfn.IFS(
AND(_構造物[[#This Row],[数量(自動計算)]]="",_構造物[[#This Row],[数量(直接入力)]]=""),"",
AND(_構造物[[#This Row],[数量(自動計算)]]&lt;&gt;"",_構造物[[#This Row],[数量(直接入力)]]=""),_構造物[[#This Row],[数量(自動計算)]],
TRUE,_構造物[[#This Row],[数量(直接入力)]]
)</f>
        <v/>
      </c>
      <c r="T65" s="3"/>
      <c r="U65" s="3"/>
      <c r="W65" s="3"/>
      <c r="X65" s="3"/>
      <c r="Y65" s="3"/>
      <c r="Z65" s="3"/>
      <c r="AA65" s="10"/>
      <c r="AB65" t="str" cm="1">
        <f t="array" ref="AB65">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66" spans="1:28">
      <c r="A66" s="11"/>
      <c r="B66" s="6" cm="1">
        <f t="array" ref="B66">ROW()-ROW(_構造物[#Headers])</f>
        <v>65</v>
      </c>
      <c r="D66" t="str" cm="1">
        <f t="array" ref="D66">_xlfn.IFS(_構造物[[#This Row],[施設番号]]="","",TRUE,_xlfn.XLOOKUP(_構造物[[#This Row],[施設番号]],_施設[施設番号],_施設[地区名],0))</f>
        <v/>
      </c>
      <c r="E66" t="str" cm="1">
        <f t="array" ref="E66">_xlfn.IFS(_構造物[[#This Row],[施設番号]]="","",TRUE,_xlfn.XLOOKUP(_構造物[[#This Row],[施設番号]],_施設[施設番号],_施設[施設名],0))</f>
        <v/>
      </c>
      <c r="G66" s="8"/>
      <c r="J66" s="5"/>
      <c r="K66" s="13"/>
      <c r="L66" s="4" t="str" cm="1">
        <f t="array" ref="L66">_xlfn.IFS(_構造物[[#This Row],[測点No(終)]]="","",TRUE,"～")</f>
        <v/>
      </c>
      <c r="M66" s="5"/>
      <c r="N66" s="13"/>
      <c r="O66" s="12"/>
      <c r="P66" s="14" t="str" cm="1">
        <f t="array" ref="P66">_xlfn.IFS(
_構造物[[#This Row],[No間隔(m)]]="","",
_構造物[[#This Row],[測点No(始)]]="","",
TRUE,(_構造物[[#This Row],[測点No(終)]]-_構造物[[#This Row],[測点No(始)]])*_構造物[[#This Row],[No間隔(m)]]+(_構造物[[#This Row],[測点m(終)]]-_構造物[[#This Row],[測点m(始)]])
)</f>
        <v/>
      </c>
      <c r="Q66" s="15"/>
      <c r="R66" s="15" t="str" cm="1">
        <f t="array" ref="R66">_xlfn.IFS(
AND(_構造物[[#This Row],[数量(自動計算)]]="",_構造物[[#This Row],[数量(直接入力)]]=""),"",
AND(_構造物[[#This Row],[数量(自動計算)]]&lt;&gt;"",_構造物[[#This Row],[数量(直接入力)]]=""),_構造物[[#This Row],[数量(自動計算)]],
TRUE,_構造物[[#This Row],[数量(直接入力)]]
)</f>
        <v/>
      </c>
      <c r="T66" s="3"/>
      <c r="U66" s="3"/>
      <c r="W66" s="3"/>
      <c r="X66" s="3"/>
      <c r="Y66" s="3"/>
      <c r="Z66" s="3"/>
      <c r="AA66" s="10"/>
      <c r="AB66" t="str" cm="1">
        <f t="array" ref="AB66">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67" spans="1:28">
      <c r="A67" s="11"/>
      <c r="B67" s="6" cm="1">
        <f t="array" ref="B67">ROW()-ROW(_構造物[#Headers])</f>
        <v>66</v>
      </c>
      <c r="D67" t="str" cm="1">
        <f t="array" ref="D67">_xlfn.IFS(_構造物[[#This Row],[施設番号]]="","",TRUE,_xlfn.XLOOKUP(_構造物[[#This Row],[施設番号]],_施設[施設番号],_施設[地区名],0))</f>
        <v/>
      </c>
      <c r="E67" t="str" cm="1">
        <f t="array" ref="E67">_xlfn.IFS(_構造物[[#This Row],[施設番号]]="","",TRUE,_xlfn.XLOOKUP(_構造物[[#This Row],[施設番号]],_施設[施設番号],_施設[施設名],0))</f>
        <v/>
      </c>
      <c r="G67" s="8"/>
      <c r="J67" s="5"/>
      <c r="K67" s="13"/>
      <c r="L67" s="4" t="str" cm="1">
        <f t="array" ref="L67">_xlfn.IFS(_構造物[[#This Row],[測点No(終)]]="","",TRUE,"～")</f>
        <v/>
      </c>
      <c r="M67" s="5"/>
      <c r="N67" s="13"/>
      <c r="O67" s="12"/>
      <c r="P67" s="14" t="str" cm="1">
        <f t="array" ref="P67">_xlfn.IFS(
_構造物[[#This Row],[No間隔(m)]]="","",
_構造物[[#This Row],[測点No(始)]]="","",
TRUE,(_構造物[[#This Row],[測点No(終)]]-_構造物[[#This Row],[測点No(始)]])*_構造物[[#This Row],[No間隔(m)]]+(_構造物[[#This Row],[測点m(終)]]-_構造物[[#This Row],[測点m(始)]])
)</f>
        <v/>
      </c>
      <c r="Q67" s="15"/>
      <c r="R67" s="15" t="str" cm="1">
        <f t="array" ref="R67">_xlfn.IFS(
AND(_構造物[[#This Row],[数量(自動計算)]]="",_構造物[[#This Row],[数量(直接入力)]]=""),"",
AND(_構造物[[#This Row],[数量(自動計算)]]&lt;&gt;"",_構造物[[#This Row],[数量(直接入力)]]=""),_構造物[[#This Row],[数量(自動計算)]],
TRUE,_構造物[[#This Row],[数量(直接入力)]]
)</f>
        <v/>
      </c>
      <c r="T67" s="3"/>
      <c r="U67" s="3"/>
      <c r="W67" s="3"/>
      <c r="X67" s="3"/>
      <c r="Y67" s="3"/>
      <c r="Z67" s="3"/>
      <c r="AA67" s="10"/>
      <c r="AB67" t="str" cm="1">
        <f t="array" ref="AB67">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68" spans="1:28">
      <c r="A68" s="11"/>
      <c r="B68" s="6" cm="1">
        <f t="array" ref="B68">ROW()-ROW(_構造物[#Headers])</f>
        <v>67</v>
      </c>
      <c r="D68" t="str" cm="1">
        <f t="array" ref="D68">_xlfn.IFS(_構造物[[#This Row],[施設番号]]="","",TRUE,_xlfn.XLOOKUP(_構造物[[#This Row],[施設番号]],_施設[施設番号],_施設[地区名],0))</f>
        <v/>
      </c>
      <c r="E68" t="str" cm="1">
        <f t="array" ref="E68">_xlfn.IFS(_構造物[[#This Row],[施設番号]]="","",TRUE,_xlfn.XLOOKUP(_構造物[[#This Row],[施設番号]],_施設[施設番号],_施設[施設名],0))</f>
        <v/>
      </c>
      <c r="G68" s="8"/>
      <c r="J68" s="5"/>
      <c r="K68" s="13"/>
      <c r="L68" s="4" t="str" cm="1">
        <f t="array" ref="L68">_xlfn.IFS(_構造物[[#This Row],[測点No(終)]]="","",TRUE,"～")</f>
        <v/>
      </c>
      <c r="M68" s="5"/>
      <c r="N68" s="13"/>
      <c r="O68" s="12"/>
      <c r="P68" s="14" t="str" cm="1">
        <f t="array" ref="P68">_xlfn.IFS(
_構造物[[#This Row],[No間隔(m)]]="","",
_構造物[[#This Row],[測点No(始)]]="","",
TRUE,(_構造物[[#This Row],[測点No(終)]]-_構造物[[#This Row],[測点No(始)]])*_構造物[[#This Row],[No間隔(m)]]+(_構造物[[#This Row],[測点m(終)]]-_構造物[[#This Row],[測点m(始)]])
)</f>
        <v/>
      </c>
      <c r="Q68" s="15"/>
      <c r="R68" s="15" t="str" cm="1">
        <f t="array" ref="R68">_xlfn.IFS(
AND(_構造物[[#This Row],[数量(自動計算)]]="",_構造物[[#This Row],[数量(直接入力)]]=""),"",
AND(_構造物[[#This Row],[数量(自動計算)]]&lt;&gt;"",_構造物[[#This Row],[数量(直接入力)]]=""),_構造物[[#This Row],[数量(自動計算)]],
TRUE,_構造物[[#This Row],[数量(直接入力)]]
)</f>
        <v/>
      </c>
      <c r="T68" s="3"/>
      <c r="U68" s="3"/>
      <c r="W68" s="3"/>
      <c r="X68" s="3"/>
      <c r="Y68" s="3"/>
      <c r="Z68" s="3"/>
      <c r="AA68" s="10"/>
      <c r="AB68" t="str" cm="1">
        <f t="array" ref="AB68">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69" spans="1:28">
      <c r="A69" s="11"/>
      <c r="B69" s="6" cm="1">
        <f t="array" ref="B69">ROW()-ROW(_構造物[#Headers])</f>
        <v>68</v>
      </c>
      <c r="D69" t="str" cm="1">
        <f t="array" ref="D69">_xlfn.IFS(_構造物[[#This Row],[施設番号]]="","",TRUE,_xlfn.XLOOKUP(_構造物[[#This Row],[施設番号]],_施設[施設番号],_施設[地区名],0))</f>
        <v/>
      </c>
      <c r="E69" t="str" cm="1">
        <f t="array" ref="E69">_xlfn.IFS(_構造物[[#This Row],[施設番号]]="","",TRUE,_xlfn.XLOOKUP(_構造物[[#This Row],[施設番号]],_施設[施設番号],_施設[施設名],0))</f>
        <v/>
      </c>
      <c r="G69" s="8"/>
      <c r="J69" s="5"/>
      <c r="K69" s="13"/>
      <c r="L69" s="4" t="str" cm="1">
        <f t="array" ref="L69">_xlfn.IFS(_構造物[[#This Row],[測点No(終)]]="","",TRUE,"～")</f>
        <v/>
      </c>
      <c r="M69" s="5"/>
      <c r="N69" s="13"/>
      <c r="O69" s="12"/>
      <c r="P69" s="14" t="str" cm="1">
        <f t="array" ref="P69">_xlfn.IFS(
_構造物[[#This Row],[No間隔(m)]]="","",
_構造物[[#This Row],[測点No(始)]]="","",
TRUE,(_構造物[[#This Row],[測点No(終)]]-_構造物[[#This Row],[測点No(始)]])*_構造物[[#This Row],[No間隔(m)]]+(_構造物[[#This Row],[測点m(終)]]-_構造物[[#This Row],[測点m(始)]])
)</f>
        <v/>
      </c>
      <c r="Q69" s="15"/>
      <c r="R69" s="15" t="str" cm="1">
        <f t="array" ref="R69">_xlfn.IFS(
AND(_構造物[[#This Row],[数量(自動計算)]]="",_構造物[[#This Row],[数量(直接入力)]]=""),"",
AND(_構造物[[#This Row],[数量(自動計算)]]&lt;&gt;"",_構造物[[#This Row],[数量(直接入力)]]=""),_構造物[[#This Row],[数量(自動計算)]],
TRUE,_構造物[[#This Row],[数量(直接入力)]]
)</f>
        <v/>
      </c>
      <c r="T69" s="3"/>
      <c r="U69" s="3"/>
      <c r="W69" s="3"/>
      <c r="X69" s="3"/>
      <c r="Y69" s="3"/>
      <c r="Z69" s="3"/>
      <c r="AA69" s="10"/>
      <c r="AB69" t="str" cm="1">
        <f t="array" ref="AB69">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70" spans="1:28">
      <c r="A70" s="11"/>
      <c r="B70" s="6" cm="1">
        <f t="array" ref="B70">ROW()-ROW(_構造物[#Headers])</f>
        <v>69</v>
      </c>
      <c r="D70" t="str" cm="1">
        <f t="array" ref="D70">_xlfn.IFS(_構造物[[#This Row],[施設番号]]="","",TRUE,_xlfn.XLOOKUP(_構造物[[#This Row],[施設番号]],_施設[施設番号],_施設[地区名],0))</f>
        <v/>
      </c>
      <c r="E70" t="str" cm="1">
        <f t="array" ref="E70">_xlfn.IFS(_構造物[[#This Row],[施設番号]]="","",TRUE,_xlfn.XLOOKUP(_構造物[[#This Row],[施設番号]],_施設[施設番号],_施設[施設名],0))</f>
        <v/>
      </c>
      <c r="G70" s="8"/>
      <c r="J70" s="5"/>
      <c r="K70" s="13"/>
      <c r="L70" s="4" t="str" cm="1">
        <f t="array" ref="L70">_xlfn.IFS(_構造物[[#This Row],[測点No(終)]]="","",TRUE,"～")</f>
        <v/>
      </c>
      <c r="M70" s="5"/>
      <c r="N70" s="13"/>
      <c r="O70" s="12"/>
      <c r="P70" s="14" t="str" cm="1">
        <f t="array" ref="P70">_xlfn.IFS(
_構造物[[#This Row],[No間隔(m)]]="","",
_構造物[[#This Row],[測点No(始)]]="","",
TRUE,(_構造物[[#This Row],[測点No(終)]]-_構造物[[#This Row],[測点No(始)]])*_構造物[[#This Row],[No間隔(m)]]+(_構造物[[#This Row],[測点m(終)]]-_構造物[[#This Row],[測点m(始)]])
)</f>
        <v/>
      </c>
      <c r="Q70" s="15"/>
      <c r="R70" s="15" t="str" cm="1">
        <f t="array" ref="R70">_xlfn.IFS(
AND(_構造物[[#This Row],[数量(自動計算)]]="",_構造物[[#This Row],[数量(直接入力)]]=""),"",
AND(_構造物[[#This Row],[数量(自動計算)]]&lt;&gt;"",_構造物[[#This Row],[数量(直接入力)]]=""),_構造物[[#This Row],[数量(自動計算)]],
TRUE,_構造物[[#This Row],[数量(直接入力)]]
)</f>
        <v/>
      </c>
      <c r="T70" s="3"/>
      <c r="U70" s="3"/>
      <c r="W70" s="3"/>
      <c r="X70" s="3"/>
      <c r="Y70" s="3"/>
      <c r="Z70" s="3"/>
      <c r="AA70" s="10"/>
      <c r="AB70" t="str" cm="1">
        <f t="array" ref="AB70">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71" spans="1:28">
      <c r="A71" s="11"/>
      <c r="B71" s="6" cm="1">
        <f t="array" ref="B71">ROW()-ROW(_構造物[#Headers])</f>
        <v>70</v>
      </c>
      <c r="D71" t="str" cm="1">
        <f t="array" ref="D71">_xlfn.IFS(_構造物[[#This Row],[施設番号]]="","",TRUE,_xlfn.XLOOKUP(_構造物[[#This Row],[施設番号]],_施設[施設番号],_施設[地区名],0))</f>
        <v/>
      </c>
      <c r="E71" t="str" cm="1">
        <f t="array" ref="E71">_xlfn.IFS(_構造物[[#This Row],[施設番号]]="","",TRUE,_xlfn.XLOOKUP(_構造物[[#This Row],[施設番号]],_施設[施設番号],_施設[施設名],0))</f>
        <v/>
      </c>
      <c r="G71" s="8"/>
      <c r="J71" s="5"/>
      <c r="K71" s="13"/>
      <c r="L71" s="4" t="str" cm="1">
        <f t="array" ref="L71">_xlfn.IFS(_構造物[[#This Row],[測点No(終)]]="","",TRUE,"～")</f>
        <v/>
      </c>
      <c r="M71" s="5"/>
      <c r="N71" s="13"/>
      <c r="O71" s="12"/>
      <c r="P71" s="14" t="str" cm="1">
        <f t="array" ref="P71">_xlfn.IFS(
_構造物[[#This Row],[No間隔(m)]]="","",
_構造物[[#This Row],[測点No(始)]]="","",
TRUE,(_構造物[[#This Row],[測点No(終)]]-_構造物[[#This Row],[測点No(始)]])*_構造物[[#This Row],[No間隔(m)]]+(_構造物[[#This Row],[測点m(終)]]-_構造物[[#This Row],[測点m(始)]])
)</f>
        <v/>
      </c>
      <c r="Q71" s="15"/>
      <c r="R71" s="15" t="str" cm="1">
        <f t="array" ref="R71">_xlfn.IFS(
AND(_構造物[[#This Row],[数量(自動計算)]]="",_構造物[[#This Row],[数量(直接入力)]]=""),"",
AND(_構造物[[#This Row],[数量(自動計算)]]&lt;&gt;"",_構造物[[#This Row],[数量(直接入力)]]=""),_構造物[[#This Row],[数量(自動計算)]],
TRUE,_構造物[[#This Row],[数量(直接入力)]]
)</f>
        <v/>
      </c>
      <c r="T71" s="3"/>
      <c r="U71" s="3"/>
      <c r="W71" s="3"/>
      <c r="X71" s="3"/>
      <c r="Y71" s="3"/>
      <c r="Z71" s="3"/>
      <c r="AA71" s="10"/>
      <c r="AB71" t="str" cm="1">
        <f t="array" ref="AB71">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72" spans="1:28">
      <c r="A72" s="11"/>
      <c r="B72" s="6" cm="1">
        <f t="array" ref="B72">ROW()-ROW(_構造物[#Headers])</f>
        <v>71</v>
      </c>
      <c r="D72" t="str" cm="1">
        <f t="array" ref="D72">_xlfn.IFS(_構造物[[#This Row],[施設番号]]="","",TRUE,_xlfn.XLOOKUP(_構造物[[#This Row],[施設番号]],_施設[施設番号],_施設[地区名],0))</f>
        <v/>
      </c>
      <c r="E72" t="str" cm="1">
        <f t="array" ref="E72">_xlfn.IFS(_構造物[[#This Row],[施設番号]]="","",TRUE,_xlfn.XLOOKUP(_構造物[[#This Row],[施設番号]],_施設[施設番号],_施設[施設名],0))</f>
        <v/>
      </c>
      <c r="G72" s="8"/>
      <c r="J72" s="5"/>
      <c r="K72" s="13"/>
      <c r="L72" s="4" t="str" cm="1">
        <f t="array" ref="L72">_xlfn.IFS(_構造物[[#This Row],[測点No(終)]]="","",TRUE,"～")</f>
        <v/>
      </c>
      <c r="M72" s="5"/>
      <c r="N72" s="13"/>
      <c r="O72" s="12"/>
      <c r="P72" s="14" t="str" cm="1">
        <f t="array" ref="P72">_xlfn.IFS(
_構造物[[#This Row],[No間隔(m)]]="","",
_構造物[[#This Row],[測点No(始)]]="","",
TRUE,(_構造物[[#This Row],[測点No(終)]]-_構造物[[#This Row],[測点No(始)]])*_構造物[[#This Row],[No間隔(m)]]+(_構造物[[#This Row],[測点m(終)]]-_構造物[[#This Row],[測点m(始)]])
)</f>
        <v/>
      </c>
      <c r="Q72" s="15"/>
      <c r="R72" s="15" t="str" cm="1">
        <f t="array" ref="R72">_xlfn.IFS(
AND(_構造物[[#This Row],[数量(自動計算)]]="",_構造物[[#This Row],[数量(直接入力)]]=""),"",
AND(_構造物[[#This Row],[数量(自動計算)]]&lt;&gt;"",_構造物[[#This Row],[数量(直接入力)]]=""),_構造物[[#This Row],[数量(自動計算)]],
TRUE,_構造物[[#This Row],[数量(直接入力)]]
)</f>
        <v/>
      </c>
      <c r="T72" s="3"/>
      <c r="U72" s="3"/>
      <c r="W72" s="3"/>
      <c r="X72" s="3"/>
      <c r="Y72" s="3"/>
      <c r="Z72" s="3"/>
      <c r="AA72" s="10"/>
      <c r="AB72" t="str" cm="1">
        <f t="array" ref="AB72">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73" spans="1:28">
      <c r="A73" s="11"/>
      <c r="B73" s="6" cm="1">
        <f t="array" ref="B73">ROW()-ROW(_構造物[#Headers])</f>
        <v>72</v>
      </c>
      <c r="D73" t="str" cm="1">
        <f t="array" ref="D73">_xlfn.IFS(_構造物[[#This Row],[施設番号]]="","",TRUE,_xlfn.XLOOKUP(_構造物[[#This Row],[施設番号]],_施設[施設番号],_施設[地区名],0))</f>
        <v/>
      </c>
      <c r="E73" t="str" cm="1">
        <f t="array" ref="E73">_xlfn.IFS(_構造物[[#This Row],[施設番号]]="","",TRUE,_xlfn.XLOOKUP(_構造物[[#This Row],[施設番号]],_施設[施設番号],_施設[施設名],0))</f>
        <v/>
      </c>
      <c r="G73" s="8"/>
      <c r="J73" s="5"/>
      <c r="K73" s="13"/>
      <c r="L73" s="4" t="str" cm="1">
        <f t="array" ref="L73">_xlfn.IFS(_構造物[[#This Row],[測点No(終)]]="","",TRUE,"～")</f>
        <v/>
      </c>
      <c r="M73" s="5"/>
      <c r="N73" s="13"/>
      <c r="O73" s="12"/>
      <c r="P73" s="14" t="str" cm="1">
        <f t="array" ref="P73">_xlfn.IFS(
_構造物[[#This Row],[No間隔(m)]]="","",
_構造物[[#This Row],[測点No(始)]]="","",
TRUE,(_構造物[[#This Row],[測点No(終)]]-_構造物[[#This Row],[測点No(始)]])*_構造物[[#This Row],[No間隔(m)]]+(_構造物[[#This Row],[測点m(終)]]-_構造物[[#This Row],[測点m(始)]])
)</f>
        <v/>
      </c>
      <c r="Q73" s="15"/>
      <c r="R73" s="15" t="str" cm="1">
        <f t="array" ref="R73">_xlfn.IFS(
AND(_構造物[[#This Row],[数量(自動計算)]]="",_構造物[[#This Row],[数量(直接入力)]]=""),"",
AND(_構造物[[#This Row],[数量(自動計算)]]&lt;&gt;"",_構造物[[#This Row],[数量(直接入力)]]=""),_構造物[[#This Row],[数量(自動計算)]],
TRUE,_構造物[[#This Row],[数量(直接入力)]]
)</f>
        <v/>
      </c>
      <c r="T73" s="3"/>
      <c r="U73" s="3"/>
      <c r="W73" s="3"/>
      <c r="X73" s="3"/>
      <c r="Y73" s="3"/>
      <c r="Z73" s="3"/>
      <c r="AA73" s="10"/>
      <c r="AB73" t="str" cm="1">
        <f t="array" ref="AB73">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74" spans="1:28">
      <c r="A74" s="11"/>
      <c r="B74" s="6" cm="1">
        <f t="array" ref="B74">ROW()-ROW(_構造物[#Headers])</f>
        <v>73</v>
      </c>
      <c r="D74" t="str" cm="1">
        <f t="array" ref="D74">_xlfn.IFS(_構造物[[#This Row],[施設番号]]="","",TRUE,_xlfn.XLOOKUP(_構造物[[#This Row],[施設番号]],_施設[施設番号],_施設[地区名],0))</f>
        <v/>
      </c>
      <c r="E74" t="str" cm="1">
        <f t="array" ref="E74">_xlfn.IFS(_構造物[[#This Row],[施設番号]]="","",TRUE,_xlfn.XLOOKUP(_構造物[[#This Row],[施設番号]],_施設[施設番号],_施設[施設名],0))</f>
        <v/>
      </c>
      <c r="G74" s="8"/>
      <c r="J74" s="5"/>
      <c r="K74" s="13"/>
      <c r="L74" s="4" t="str" cm="1">
        <f t="array" ref="L74">_xlfn.IFS(_構造物[[#This Row],[測点No(終)]]="","",TRUE,"～")</f>
        <v/>
      </c>
      <c r="M74" s="5"/>
      <c r="N74" s="13"/>
      <c r="O74" s="12"/>
      <c r="P74" s="14" t="str" cm="1">
        <f t="array" ref="P74">_xlfn.IFS(
_構造物[[#This Row],[No間隔(m)]]="","",
_構造物[[#This Row],[測点No(始)]]="","",
TRUE,(_構造物[[#This Row],[測点No(終)]]-_構造物[[#This Row],[測点No(始)]])*_構造物[[#This Row],[No間隔(m)]]+(_構造物[[#This Row],[測点m(終)]]-_構造物[[#This Row],[測点m(始)]])
)</f>
        <v/>
      </c>
      <c r="Q74" s="15"/>
      <c r="R74" s="15" t="str" cm="1">
        <f t="array" ref="R74">_xlfn.IFS(
AND(_構造物[[#This Row],[数量(自動計算)]]="",_構造物[[#This Row],[数量(直接入力)]]=""),"",
AND(_構造物[[#This Row],[数量(自動計算)]]&lt;&gt;"",_構造物[[#This Row],[数量(直接入力)]]=""),_構造物[[#This Row],[数量(自動計算)]],
TRUE,_構造物[[#This Row],[数量(直接入力)]]
)</f>
        <v/>
      </c>
      <c r="T74" s="3"/>
      <c r="U74" s="3"/>
      <c r="W74" s="3"/>
      <c r="X74" s="3"/>
      <c r="Y74" s="3"/>
      <c r="Z74" s="3"/>
      <c r="AA74" s="10"/>
      <c r="AB74" t="str" cm="1">
        <f t="array" ref="AB74">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75" spans="1:28">
      <c r="A75" s="11"/>
      <c r="B75" s="6" cm="1">
        <f t="array" ref="B75">ROW()-ROW(_構造物[#Headers])</f>
        <v>74</v>
      </c>
      <c r="D75" t="str" cm="1">
        <f t="array" ref="D75">_xlfn.IFS(_構造物[[#This Row],[施設番号]]="","",TRUE,_xlfn.XLOOKUP(_構造物[[#This Row],[施設番号]],_施設[施設番号],_施設[地区名],0))</f>
        <v/>
      </c>
      <c r="E75" t="str" cm="1">
        <f t="array" ref="E75">_xlfn.IFS(_構造物[[#This Row],[施設番号]]="","",TRUE,_xlfn.XLOOKUP(_構造物[[#This Row],[施設番号]],_施設[施設番号],_施設[施設名],0))</f>
        <v/>
      </c>
      <c r="G75" s="8"/>
      <c r="J75" s="5"/>
      <c r="K75" s="13"/>
      <c r="L75" s="4" t="str" cm="1">
        <f t="array" ref="L75">_xlfn.IFS(_構造物[[#This Row],[測点No(終)]]="","",TRUE,"～")</f>
        <v/>
      </c>
      <c r="M75" s="5"/>
      <c r="N75" s="13"/>
      <c r="O75" s="12"/>
      <c r="P75" s="14" t="str" cm="1">
        <f t="array" ref="P75">_xlfn.IFS(
_構造物[[#This Row],[No間隔(m)]]="","",
_構造物[[#This Row],[測点No(始)]]="","",
TRUE,(_構造物[[#This Row],[測点No(終)]]-_構造物[[#This Row],[測点No(始)]])*_構造物[[#This Row],[No間隔(m)]]+(_構造物[[#This Row],[測点m(終)]]-_構造物[[#This Row],[測点m(始)]])
)</f>
        <v/>
      </c>
      <c r="Q75" s="15"/>
      <c r="R75" s="15" t="str" cm="1">
        <f t="array" ref="R75">_xlfn.IFS(
AND(_構造物[[#This Row],[数量(自動計算)]]="",_構造物[[#This Row],[数量(直接入力)]]=""),"",
AND(_構造物[[#This Row],[数量(自動計算)]]&lt;&gt;"",_構造物[[#This Row],[数量(直接入力)]]=""),_構造物[[#This Row],[数量(自動計算)]],
TRUE,_構造物[[#This Row],[数量(直接入力)]]
)</f>
        <v/>
      </c>
      <c r="T75" s="3"/>
      <c r="U75" s="3"/>
      <c r="W75" s="3"/>
      <c r="X75" s="3"/>
      <c r="Y75" s="3"/>
      <c r="Z75" s="3"/>
      <c r="AA75" s="10"/>
      <c r="AB75" t="str" cm="1">
        <f t="array" ref="AB75">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76" spans="1:28">
      <c r="A76" s="11"/>
      <c r="B76" s="6" cm="1">
        <f t="array" ref="B76">ROW()-ROW(_構造物[#Headers])</f>
        <v>75</v>
      </c>
      <c r="D76" t="str" cm="1">
        <f t="array" ref="D76">_xlfn.IFS(_構造物[[#This Row],[施設番号]]="","",TRUE,_xlfn.XLOOKUP(_構造物[[#This Row],[施設番号]],_施設[施設番号],_施設[地区名],0))</f>
        <v/>
      </c>
      <c r="E76" t="str" cm="1">
        <f t="array" ref="E76">_xlfn.IFS(_構造物[[#This Row],[施設番号]]="","",TRUE,_xlfn.XLOOKUP(_構造物[[#This Row],[施設番号]],_施設[施設番号],_施設[施設名],0))</f>
        <v/>
      </c>
      <c r="G76" s="8"/>
      <c r="J76" s="5"/>
      <c r="K76" s="13"/>
      <c r="L76" s="4" t="str" cm="1">
        <f t="array" ref="L76">_xlfn.IFS(_構造物[[#This Row],[測点No(終)]]="","",TRUE,"～")</f>
        <v/>
      </c>
      <c r="M76" s="5"/>
      <c r="N76" s="13"/>
      <c r="O76" s="12"/>
      <c r="P76" s="14" t="str" cm="1">
        <f t="array" ref="P76">_xlfn.IFS(
_構造物[[#This Row],[No間隔(m)]]="","",
_構造物[[#This Row],[測点No(始)]]="","",
TRUE,(_構造物[[#This Row],[測点No(終)]]-_構造物[[#This Row],[測点No(始)]])*_構造物[[#This Row],[No間隔(m)]]+(_構造物[[#This Row],[測点m(終)]]-_構造物[[#This Row],[測点m(始)]])
)</f>
        <v/>
      </c>
      <c r="Q76" s="15"/>
      <c r="R76" s="15" t="str" cm="1">
        <f t="array" ref="R76">_xlfn.IFS(
AND(_構造物[[#This Row],[数量(自動計算)]]="",_構造物[[#This Row],[数量(直接入力)]]=""),"",
AND(_構造物[[#This Row],[数量(自動計算)]]&lt;&gt;"",_構造物[[#This Row],[数量(直接入力)]]=""),_構造物[[#This Row],[数量(自動計算)]],
TRUE,_構造物[[#This Row],[数量(直接入力)]]
)</f>
        <v/>
      </c>
      <c r="T76" s="3"/>
      <c r="U76" s="3"/>
      <c r="W76" s="3"/>
      <c r="X76" s="3"/>
      <c r="Y76" s="3"/>
      <c r="Z76" s="3"/>
      <c r="AA76" s="10"/>
      <c r="AB76" t="str" cm="1">
        <f t="array" ref="AB76">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77" spans="1:28">
      <c r="A77" s="11"/>
      <c r="B77" s="6" cm="1">
        <f t="array" ref="B77">ROW()-ROW(_構造物[#Headers])</f>
        <v>76</v>
      </c>
      <c r="D77" t="str" cm="1">
        <f t="array" ref="D77">_xlfn.IFS(_構造物[[#This Row],[施設番号]]="","",TRUE,_xlfn.XLOOKUP(_構造物[[#This Row],[施設番号]],_施設[施設番号],_施設[地区名],0))</f>
        <v/>
      </c>
      <c r="E77" t="str" cm="1">
        <f t="array" ref="E77">_xlfn.IFS(_構造物[[#This Row],[施設番号]]="","",TRUE,_xlfn.XLOOKUP(_構造物[[#This Row],[施設番号]],_施設[施設番号],_施設[施設名],0))</f>
        <v/>
      </c>
      <c r="G77" s="8"/>
      <c r="J77" s="5"/>
      <c r="K77" s="13"/>
      <c r="L77" s="4" t="str" cm="1">
        <f t="array" ref="L77">_xlfn.IFS(_構造物[[#This Row],[測点No(終)]]="","",TRUE,"～")</f>
        <v/>
      </c>
      <c r="M77" s="5"/>
      <c r="N77" s="13"/>
      <c r="O77" s="12"/>
      <c r="P77" s="14" t="str" cm="1">
        <f t="array" ref="P77">_xlfn.IFS(
_構造物[[#This Row],[No間隔(m)]]="","",
_構造物[[#This Row],[測点No(始)]]="","",
TRUE,(_構造物[[#This Row],[測点No(終)]]-_構造物[[#This Row],[測点No(始)]])*_構造物[[#This Row],[No間隔(m)]]+(_構造物[[#This Row],[測点m(終)]]-_構造物[[#This Row],[測点m(始)]])
)</f>
        <v/>
      </c>
      <c r="Q77" s="15"/>
      <c r="R77" s="15" t="str" cm="1">
        <f t="array" ref="R77">_xlfn.IFS(
AND(_構造物[[#This Row],[数量(自動計算)]]="",_構造物[[#This Row],[数量(直接入力)]]=""),"",
AND(_構造物[[#This Row],[数量(自動計算)]]&lt;&gt;"",_構造物[[#This Row],[数量(直接入力)]]=""),_構造物[[#This Row],[数量(自動計算)]],
TRUE,_構造物[[#This Row],[数量(直接入力)]]
)</f>
        <v/>
      </c>
      <c r="T77" s="3"/>
      <c r="U77" s="3"/>
      <c r="W77" s="3"/>
      <c r="X77" s="3"/>
      <c r="Y77" s="3"/>
      <c r="Z77" s="3"/>
      <c r="AA77" s="10"/>
      <c r="AB77" t="str" cm="1">
        <f t="array" ref="AB77">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78" spans="1:28">
      <c r="A78" s="11"/>
      <c r="B78" s="6" cm="1">
        <f t="array" ref="B78">ROW()-ROW(_構造物[#Headers])</f>
        <v>77</v>
      </c>
      <c r="D78" t="str" cm="1">
        <f t="array" ref="D78">_xlfn.IFS(_構造物[[#This Row],[施設番号]]="","",TRUE,_xlfn.XLOOKUP(_構造物[[#This Row],[施設番号]],_施設[施設番号],_施設[地区名],0))</f>
        <v/>
      </c>
      <c r="E78" t="str" cm="1">
        <f t="array" ref="E78">_xlfn.IFS(_構造物[[#This Row],[施設番号]]="","",TRUE,_xlfn.XLOOKUP(_構造物[[#This Row],[施設番号]],_施設[施設番号],_施設[施設名],0))</f>
        <v/>
      </c>
      <c r="G78" s="8"/>
      <c r="J78" s="5"/>
      <c r="K78" s="13"/>
      <c r="L78" s="4" t="str" cm="1">
        <f t="array" ref="L78">_xlfn.IFS(_構造物[[#This Row],[測点No(終)]]="","",TRUE,"～")</f>
        <v/>
      </c>
      <c r="M78" s="5"/>
      <c r="N78" s="13"/>
      <c r="O78" s="12"/>
      <c r="P78" s="14" t="str" cm="1">
        <f t="array" ref="P78">_xlfn.IFS(
_構造物[[#This Row],[No間隔(m)]]="","",
_構造物[[#This Row],[測点No(始)]]="","",
TRUE,(_構造物[[#This Row],[測点No(終)]]-_構造物[[#This Row],[測点No(始)]])*_構造物[[#This Row],[No間隔(m)]]+(_構造物[[#This Row],[測点m(終)]]-_構造物[[#This Row],[測点m(始)]])
)</f>
        <v/>
      </c>
      <c r="Q78" s="15"/>
      <c r="R78" s="15" t="str" cm="1">
        <f t="array" ref="R78">_xlfn.IFS(
AND(_構造物[[#This Row],[数量(自動計算)]]="",_構造物[[#This Row],[数量(直接入力)]]=""),"",
AND(_構造物[[#This Row],[数量(自動計算)]]&lt;&gt;"",_構造物[[#This Row],[数量(直接入力)]]=""),_構造物[[#This Row],[数量(自動計算)]],
TRUE,_構造物[[#This Row],[数量(直接入力)]]
)</f>
        <v/>
      </c>
      <c r="T78" s="3"/>
      <c r="U78" s="3"/>
      <c r="W78" s="3"/>
      <c r="X78" s="3"/>
      <c r="Y78" s="3"/>
      <c r="Z78" s="3"/>
      <c r="AA78" s="10"/>
      <c r="AB78" t="str" cm="1">
        <f t="array" ref="AB78">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79" spans="1:28">
      <c r="A79" s="11"/>
      <c r="B79" s="6" cm="1">
        <f t="array" ref="B79">ROW()-ROW(_構造物[#Headers])</f>
        <v>78</v>
      </c>
      <c r="D79" t="str" cm="1">
        <f t="array" ref="D79">_xlfn.IFS(_構造物[[#This Row],[施設番号]]="","",TRUE,_xlfn.XLOOKUP(_構造物[[#This Row],[施設番号]],_施設[施設番号],_施設[地区名],0))</f>
        <v/>
      </c>
      <c r="E79" t="str" cm="1">
        <f t="array" ref="E79">_xlfn.IFS(_構造物[[#This Row],[施設番号]]="","",TRUE,_xlfn.XLOOKUP(_構造物[[#This Row],[施設番号]],_施設[施設番号],_施設[施設名],0))</f>
        <v/>
      </c>
      <c r="G79" s="8"/>
      <c r="J79" s="5"/>
      <c r="K79" s="13"/>
      <c r="L79" s="4" t="str" cm="1">
        <f t="array" ref="L79">_xlfn.IFS(_構造物[[#This Row],[測点No(終)]]="","",TRUE,"～")</f>
        <v/>
      </c>
      <c r="M79" s="5"/>
      <c r="N79" s="13"/>
      <c r="O79" s="12"/>
      <c r="P79" s="14" t="str" cm="1">
        <f t="array" ref="P79">_xlfn.IFS(
_構造物[[#This Row],[No間隔(m)]]="","",
_構造物[[#This Row],[測点No(始)]]="","",
TRUE,(_構造物[[#This Row],[測点No(終)]]-_構造物[[#This Row],[測点No(始)]])*_構造物[[#This Row],[No間隔(m)]]+(_構造物[[#This Row],[測点m(終)]]-_構造物[[#This Row],[測点m(始)]])
)</f>
        <v/>
      </c>
      <c r="Q79" s="15"/>
      <c r="R79" s="15" t="str" cm="1">
        <f t="array" ref="R79">_xlfn.IFS(
AND(_構造物[[#This Row],[数量(自動計算)]]="",_構造物[[#This Row],[数量(直接入力)]]=""),"",
AND(_構造物[[#This Row],[数量(自動計算)]]&lt;&gt;"",_構造物[[#This Row],[数量(直接入力)]]=""),_構造物[[#This Row],[数量(自動計算)]],
TRUE,_構造物[[#This Row],[数量(直接入力)]]
)</f>
        <v/>
      </c>
      <c r="T79" s="3"/>
      <c r="U79" s="3"/>
      <c r="W79" s="3"/>
      <c r="X79" s="3"/>
      <c r="Y79" s="3"/>
      <c r="Z79" s="3"/>
      <c r="AA79" s="10"/>
      <c r="AB79" t="str" cm="1">
        <f t="array" ref="AB79">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80" spans="1:28">
      <c r="A80" s="11"/>
      <c r="B80" s="6" cm="1">
        <f t="array" ref="B80">ROW()-ROW(_構造物[#Headers])</f>
        <v>79</v>
      </c>
      <c r="D80" t="str" cm="1">
        <f t="array" ref="D80">_xlfn.IFS(_構造物[[#This Row],[施設番号]]="","",TRUE,_xlfn.XLOOKUP(_構造物[[#This Row],[施設番号]],_施設[施設番号],_施設[地区名],0))</f>
        <v/>
      </c>
      <c r="E80" t="str" cm="1">
        <f t="array" ref="E80">_xlfn.IFS(_構造物[[#This Row],[施設番号]]="","",TRUE,_xlfn.XLOOKUP(_構造物[[#This Row],[施設番号]],_施設[施設番号],_施設[施設名],0))</f>
        <v/>
      </c>
      <c r="G80" s="8"/>
      <c r="J80" s="5"/>
      <c r="K80" s="13"/>
      <c r="L80" s="4" t="str" cm="1">
        <f t="array" ref="L80">_xlfn.IFS(_構造物[[#This Row],[測点No(終)]]="","",TRUE,"～")</f>
        <v/>
      </c>
      <c r="M80" s="5"/>
      <c r="N80" s="13"/>
      <c r="O80" s="12"/>
      <c r="P80" s="14" t="str" cm="1">
        <f t="array" ref="P80">_xlfn.IFS(
_構造物[[#This Row],[No間隔(m)]]="","",
_構造物[[#This Row],[測点No(始)]]="","",
TRUE,(_構造物[[#This Row],[測点No(終)]]-_構造物[[#This Row],[測点No(始)]])*_構造物[[#This Row],[No間隔(m)]]+(_構造物[[#This Row],[測点m(終)]]-_構造物[[#This Row],[測点m(始)]])
)</f>
        <v/>
      </c>
      <c r="Q80" s="15"/>
      <c r="R80" s="15" t="str" cm="1">
        <f t="array" ref="R80">_xlfn.IFS(
AND(_構造物[[#This Row],[数量(自動計算)]]="",_構造物[[#This Row],[数量(直接入力)]]=""),"",
AND(_構造物[[#This Row],[数量(自動計算)]]&lt;&gt;"",_構造物[[#This Row],[数量(直接入力)]]=""),_構造物[[#This Row],[数量(自動計算)]],
TRUE,_構造物[[#This Row],[数量(直接入力)]]
)</f>
        <v/>
      </c>
      <c r="T80" s="3"/>
      <c r="U80" s="3"/>
      <c r="W80" s="3"/>
      <c r="X80" s="3"/>
      <c r="Y80" s="3"/>
      <c r="Z80" s="3"/>
      <c r="AA80" s="10"/>
      <c r="AB80" t="str" cm="1">
        <f t="array" ref="AB80">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81" spans="1:28">
      <c r="A81" s="11"/>
      <c r="B81" s="6" cm="1">
        <f t="array" ref="B81">ROW()-ROW(_構造物[#Headers])</f>
        <v>80</v>
      </c>
      <c r="D81" t="str" cm="1">
        <f t="array" ref="D81">_xlfn.IFS(_構造物[[#This Row],[施設番号]]="","",TRUE,_xlfn.XLOOKUP(_構造物[[#This Row],[施設番号]],_施設[施設番号],_施設[地区名],0))</f>
        <v/>
      </c>
      <c r="E81" t="str" cm="1">
        <f t="array" ref="E81">_xlfn.IFS(_構造物[[#This Row],[施設番号]]="","",TRUE,_xlfn.XLOOKUP(_構造物[[#This Row],[施設番号]],_施設[施設番号],_施設[施設名],0))</f>
        <v/>
      </c>
      <c r="G81" s="8"/>
      <c r="J81" s="5"/>
      <c r="K81" s="13"/>
      <c r="L81" s="4" t="str" cm="1">
        <f t="array" ref="L81">_xlfn.IFS(_構造物[[#This Row],[測点No(終)]]="","",TRUE,"～")</f>
        <v/>
      </c>
      <c r="M81" s="5"/>
      <c r="N81" s="13"/>
      <c r="O81" s="12"/>
      <c r="P81" s="14" t="str" cm="1">
        <f t="array" ref="P81">_xlfn.IFS(
_構造物[[#This Row],[No間隔(m)]]="","",
_構造物[[#This Row],[測点No(始)]]="","",
TRUE,(_構造物[[#This Row],[測点No(終)]]-_構造物[[#This Row],[測点No(始)]])*_構造物[[#This Row],[No間隔(m)]]+(_構造物[[#This Row],[測点m(終)]]-_構造物[[#This Row],[測点m(始)]])
)</f>
        <v/>
      </c>
      <c r="Q81" s="15"/>
      <c r="R81" s="15" t="str" cm="1">
        <f t="array" ref="R81">_xlfn.IFS(
AND(_構造物[[#This Row],[数量(自動計算)]]="",_構造物[[#This Row],[数量(直接入力)]]=""),"",
AND(_構造物[[#This Row],[数量(自動計算)]]&lt;&gt;"",_構造物[[#This Row],[数量(直接入力)]]=""),_構造物[[#This Row],[数量(自動計算)]],
TRUE,_構造物[[#This Row],[数量(直接入力)]]
)</f>
        <v/>
      </c>
      <c r="T81" s="3"/>
      <c r="U81" s="3"/>
      <c r="W81" s="3"/>
      <c r="X81" s="3"/>
      <c r="Y81" s="3"/>
      <c r="Z81" s="3"/>
      <c r="AA81" s="10"/>
      <c r="AB81" t="str" cm="1">
        <f t="array" ref="AB81">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82" spans="1:28">
      <c r="A82" s="11"/>
      <c r="B82" s="6" cm="1">
        <f t="array" ref="B82">ROW()-ROW(_構造物[#Headers])</f>
        <v>81</v>
      </c>
      <c r="D82" t="str" cm="1">
        <f t="array" ref="D82">_xlfn.IFS(_構造物[[#This Row],[施設番号]]="","",TRUE,_xlfn.XLOOKUP(_構造物[[#This Row],[施設番号]],_施設[施設番号],_施設[地区名],0))</f>
        <v/>
      </c>
      <c r="E82" t="str" cm="1">
        <f t="array" ref="E82">_xlfn.IFS(_構造物[[#This Row],[施設番号]]="","",TRUE,_xlfn.XLOOKUP(_構造物[[#This Row],[施設番号]],_施設[施設番号],_施設[施設名],0))</f>
        <v/>
      </c>
      <c r="G82" s="8"/>
      <c r="J82" s="5"/>
      <c r="K82" s="13"/>
      <c r="L82" s="4" t="str" cm="1">
        <f t="array" ref="L82">_xlfn.IFS(_構造物[[#This Row],[測点No(終)]]="","",TRUE,"～")</f>
        <v/>
      </c>
      <c r="M82" s="5"/>
      <c r="N82" s="13"/>
      <c r="O82" s="12"/>
      <c r="P82" s="14" t="str" cm="1">
        <f t="array" ref="P82">_xlfn.IFS(
_構造物[[#This Row],[No間隔(m)]]="","",
_構造物[[#This Row],[測点No(始)]]="","",
TRUE,(_構造物[[#This Row],[測点No(終)]]-_構造物[[#This Row],[測点No(始)]])*_構造物[[#This Row],[No間隔(m)]]+(_構造物[[#This Row],[測点m(終)]]-_構造物[[#This Row],[測点m(始)]])
)</f>
        <v/>
      </c>
      <c r="Q82" s="15"/>
      <c r="R82" s="15" t="str" cm="1">
        <f t="array" ref="R82">_xlfn.IFS(
AND(_構造物[[#This Row],[数量(自動計算)]]="",_構造物[[#This Row],[数量(直接入力)]]=""),"",
AND(_構造物[[#This Row],[数量(自動計算)]]&lt;&gt;"",_構造物[[#This Row],[数量(直接入力)]]=""),_構造物[[#This Row],[数量(自動計算)]],
TRUE,_構造物[[#This Row],[数量(直接入力)]]
)</f>
        <v/>
      </c>
      <c r="T82" s="3"/>
      <c r="U82" s="3"/>
      <c r="W82" s="3"/>
      <c r="X82" s="3"/>
      <c r="Y82" s="3"/>
      <c r="Z82" s="3"/>
      <c r="AA82" s="10"/>
      <c r="AB82" t="str" cm="1">
        <f t="array" ref="AB82">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83" spans="1:28">
      <c r="A83" s="11"/>
      <c r="B83" s="6" cm="1">
        <f t="array" ref="B83">ROW()-ROW(_構造物[#Headers])</f>
        <v>82</v>
      </c>
      <c r="D83" t="str" cm="1">
        <f t="array" ref="D83">_xlfn.IFS(_構造物[[#This Row],[施設番号]]="","",TRUE,_xlfn.XLOOKUP(_構造物[[#This Row],[施設番号]],_施設[施設番号],_施設[地区名],0))</f>
        <v/>
      </c>
      <c r="E83" t="str" cm="1">
        <f t="array" ref="E83">_xlfn.IFS(_構造物[[#This Row],[施設番号]]="","",TRUE,_xlfn.XLOOKUP(_構造物[[#This Row],[施設番号]],_施設[施設番号],_施設[施設名],0))</f>
        <v/>
      </c>
      <c r="G83" s="8"/>
      <c r="J83" s="5"/>
      <c r="K83" s="13"/>
      <c r="L83" s="4" t="str" cm="1">
        <f t="array" ref="L83">_xlfn.IFS(_構造物[[#This Row],[測点No(終)]]="","",TRUE,"～")</f>
        <v/>
      </c>
      <c r="M83" s="5"/>
      <c r="N83" s="13"/>
      <c r="O83" s="12"/>
      <c r="P83" s="14" t="str" cm="1">
        <f t="array" ref="P83">_xlfn.IFS(
_構造物[[#This Row],[No間隔(m)]]="","",
_構造物[[#This Row],[測点No(始)]]="","",
TRUE,(_構造物[[#This Row],[測点No(終)]]-_構造物[[#This Row],[測点No(始)]])*_構造物[[#This Row],[No間隔(m)]]+(_構造物[[#This Row],[測点m(終)]]-_構造物[[#This Row],[測点m(始)]])
)</f>
        <v/>
      </c>
      <c r="Q83" s="15"/>
      <c r="R83" s="15" t="str" cm="1">
        <f t="array" ref="R83">_xlfn.IFS(
AND(_構造物[[#This Row],[数量(自動計算)]]="",_構造物[[#This Row],[数量(直接入力)]]=""),"",
AND(_構造物[[#This Row],[数量(自動計算)]]&lt;&gt;"",_構造物[[#This Row],[数量(直接入力)]]=""),_構造物[[#This Row],[数量(自動計算)]],
TRUE,_構造物[[#This Row],[数量(直接入力)]]
)</f>
        <v/>
      </c>
      <c r="T83" s="3"/>
      <c r="U83" s="3"/>
      <c r="W83" s="3"/>
      <c r="X83" s="3"/>
      <c r="Y83" s="3"/>
      <c r="Z83" s="3"/>
      <c r="AA83" s="10"/>
      <c r="AB83" t="str" cm="1">
        <f t="array" ref="AB83">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84" spans="1:28">
      <c r="A84" s="11"/>
      <c r="B84" s="6" cm="1">
        <f t="array" ref="B84">ROW()-ROW(_構造物[#Headers])</f>
        <v>83</v>
      </c>
      <c r="D84" t="str" cm="1">
        <f t="array" ref="D84">_xlfn.IFS(_構造物[[#This Row],[施設番号]]="","",TRUE,_xlfn.XLOOKUP(_構造物[[#This Row],[施設番号]],_施設[施設番号],_施設[地区名],0))</f>
        <v/>
      </c>
      <c r="E84" t="str" cm="1">
        <f t="array" ref="E84">_xlfn.IFS(_構造物[[#This Row],[施設番号]]="","",TRUE,_xlfn.XLOOKUP(_構造物[[#This Row],[施設番号]],_施設[施設番号],_施設[施設名],0))</f>
        <v/>
      </c>
      <c r="G84" s="8"/>
      <c r="J84" s="5"/>
      <c r="K84" s="13"/>
      <c r="L84" s="4" t="str" cm="1">
        <f t="array" ref="L84">_xlfn.IFS(_構造物[[#This Row],[測点No(終)]]="","",TRUE,"～")</f>
        <v/>
      </c>
      <c r="M84" s="5"/>
      <c r="N84" s="13"/>
      <c r="O84" s="12"/>
      <c r="P84" s="14" t="str" cm="1">
        <f t="array" ref="P84">_xlfn.IFS(
_構造物[[#This Row],[No間隔(m)]]="","",
_構造物[[#This Row],[測点No(始)]]="","",
TRUE,(_構造物[[#This Row],[測点No(終)]]-_構造物[[#This Row],[測点No(始)]])*_構造物[[#This Row],[No間隔(m)]]+(_構造物[[#This Row],[測点m(終)]]-_構造物[[#This Row],[測点m(始)]])
)</f>
        <v/>
      </c>
      <c r="Q84" s="15"/>
      <c r="R84" s="15" t="str" cm="1">
        <f t="array" ref="R84">_xlfn.IFS(
AND(_構造物[[#This Row],[数量(自動計算)]]="",_構造物[[#This Row],[数量(直接入力)]]=""),"",
AND(_構造物[[#This Row],[数量(自動計算)]]&lt;&gt;"",_構造物[[#This Row],[数量(直接入力)]]=""),_構造物[[#This Row],[数量(自動計算)]],
TRUE,_構造物[[#This Row],[数量(直接入力)]]
)</f>
        <v/>
      </c>
      <c r="T84" s="3"/>
      <c r="U84" s="3"/>
      <c r="W84" s="3"/>
      <c r="X84" s="3"/>
      <c r="Y84" s="3"/>
      <c r="Z84" s="3"/>
      <c r="AA84" s="10"/>
      <c r="AB84" t="str" cm="1">
        <f t="array" ref="AB84">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85" spans="1:28">
      <c r="A85" s="11"/>
      <c r="B85" s="6" cm="1">
        <f t="array" ref="B85">ROW()-ROW(_構造物[#Headers])</f>
        <v>84</v>
      </c>
      <c r="D85" t="str" cm="1">
        <f t="array" ref="D85">_xlfn.IFS(_構造物[[#This Row],[施設番号]]="","",TRUE,_xlfn.XLOOKUP(_構造物[[#This Row],[施設番号]],_施設[施設番号],_施設[地区名],0))</f>
        <v/>
      </c>
      <c r="E85" t="str" cm="1">
        <f t="array" ref="E85">_xlfn.IFS(_構造物[[#This Row],[施設番号]]="","",TRUE,_xlfn.XLOOKUP(_構造物[[#This Row],[施設番号]],_施設[施設番号],_施設[施設名],0))</f>
        <v/>
      </c>
      <c r="G85" s="8"/>
      <c r="J85" s="5"/>
      <c r="K85" s="13"/>
      <c r="L85" s="4" t="str" cm="1">
        <f t="array" ref="L85">_xlfn.IFS(_構造物[[#This Row],[測点No(終)]]="","",TRUE,"～")</f>
        <v/>
      </c>
      <c r="M85" s="5"/>
      <c r="N85" s="13"/>
      <c r="O85" s="12"/>
      <c r="P85" s="14" t="str" cm="1">
        <f t="array" ref="P85">_xlfn.IFS(
_構造物[[#This Row],[No間隔(m)]]="","",
_構造物[[#This Row],[測点No(始)]]="","",
TRUE,(_構造物[[#This Row],[測点No(終)]]-_構造物[[#This Row],[測点No(始)]])*_構造物[[#This Row],[No間隔(m)]]+(_構造物[[#This Row],[測点m(終)]]-_構造物[[#This Row],[測点m(始)]])
)</f>
        <v/>
      </c>
      <c r="Q85" s="15"/>
      <c r="R85" s="15" t="str" cm="1">
        <f t="array" ref="R85">_xlfn.IFS(
AND(_構造物[[#This Row],[数量(自動計算)]]="",_構造物[[#This Row],[数量(直接入力)]]=""),"",
AND(_構造物[[#This Row],[数量(自動計算)]]&lt;&gt;"",_構造物[[#This Row],[数量(直接入力)]]=""),_構造物[[#This Row],[数量(自動計算)]],
TRUE,_構造物[[#This Row],[数量(直接入力)]]
)</f>
        <v/>
      </c>
      <c r="T85" s="3"/>
      <c r="U85" s="3"/>
      <c r="W85" s="3"/>
      <c r="X85" s="3"/>
      <c r="Y85" s="3"/>
      <c r="Z85" s="3"/>
      <c r="AA85" s="10"/>
      <c r="AB85" t="str" cm="1">
        <f t="array" ref="AB85">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86" spans="1:28">
      <c r="A86" s="11"/>
      <c r="B86" s="6" cm="1">
        <f t="array" ref="B86">ROW()-ROW(_構造物[#Headers])</f>
        <v>85</v>
      </c>
      <c r="D86" t="str" cm="1">
        <f t="array" ref="D86">_xlfn.IFS(_構造物[[#This Row],[施設番号]]="","",TRUE,_xlfn.XLOOKUP(_構造物[[#This Row],[施設番号]],_施設[施設番号],_施設[地区名],0))</f>
        <v/>
      </c>
      <c r="E86" t="str" cm="1">
        <f t="array" ref="E86">_xlfn.IFS(_構造物[[#This Row],[施設番号]]="","",TRUE,_xlfn.XLOOKUP(_構造物[[#This Row],[施設番号]],_施設[施設番号],_施設[施設名],0))</f>
        <v/>
      </c>
      <c r="G86" s="8"/>
      <c r="J86" s="5"/>
      <c r="K86" s="13"/>
      <c r="L86" s="4" t="str" cm="1">
        <f t="array" ref="L86">_xlfn.IFS(_構造物[[#This Row],[測点No(終)]]="","",TRUE,"～")</f>
        <v/>
      </c>
      <c r="M86" s="5"/>
      <c r="N86" s="13"/>
      <c r="O86" s="12"/>
      <c r="P86" s="14" t="str" cm="1">
        <f t="array" ref="P86">_xlfn.IFS(
_構造物[[#This Row],[No間隔(m)]]="","",
_構造物[[#This Row],[測点No(始)]]="","",
TRUE,(_構造物[[#This Row],[測点No(終)]]-_構造物[[#This Row],[測点No(始)]])*_構造物[[#This Row],[No間隔(m)]]+(_構造物[[#This Row],[測点m(終)]]-_構造物[[#This Row],[測点m(始)]])
)</f>
        <v/>
      </c>
      <c r="Q86" s="15"/>
      <c r="R86" s="15" t="str" cm="1">
        <f t="array" ref="R86">_xlfn.IFS(
AND(_構造物[[#This Row],[数量(自動計算)]]="",_構造物[[#This Row],[数量(直接入力)]]=""),"",
AND(_構造物[[#This Row],[数量(自動計算)]]&lt;&gt;"",_構造物[[#This Row],[数量(直接入力)]]=""),_構造物[[#This Row],[数量(自動計算)]],
TRUE,_構造物[[#This Row],[数量(直接入力)]]
)</f>
        <v/>
      </c>
      <c r="T86" s="3"/>
      <c r="U86" s="3"/>
      <c r="W86" s="3"/>
      <c r="X86" s="3"/>
      <c r="Y86" s="3"/>
      <c r="Z86" s="3"/>
      <c r="AA86" s="10"/>
      <c r="AB86" t="str" cm="1">
        <f t="array" ref="AB86">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87" spans="1:28">
      <c r="A87" s="11"/>
      <c r="B87" s="6" cm="1">
        <f t="array" ref="B87">ROW()-ROW(_構造物[#Headers])</f>
        <v>86</v>
      </c>
      <c r="D87" t="str" cm="1">
        <f t="array" ref="D87">_xlfn.IFS(_構造物[[#This Row],[施設番号]]="","",TRUE,_xlfn.XLOOKUP(_構造物[[#This Row],[施設番号]],_施設[施設番号],_施設[地区名],0))</f>
        <v/>
      </c>
      <c r="E87" t="str" cm="1">
        <f t="array" ref="E87">_xlfn.IFS(_構造物[[#This Row],[施設番号]]="","",TRUE,_xlfn.XLOOKUP(_構造物[[#This Row],[施設番号]],_施設[施設番号],_施設[施設名],0))</f>
        <v/>
      </c>
      <c r="G87" s="8"/>
      <c r="J87" s="5"/>
      <c r="K87" s="13"/>
      <c r="L87" s="4" t="str" cm="1">
        <f t="array" ref="L87">_xlfn.IFS(_構造物[[#This Row],[測点No(終)]]="","",TRUE,"～")</f>
        <v/>
      </c>
      <c r="M87" s="5"/>
      <c r="N87" s="13"/>
      <c r="O87" s="12"/>
      <c r="P87" s="14" t="str" cm="1">
        <f t="array" ref="P87">_xlfn.IFS(
_構造物[[#This Row],[No間隔(m)]]="","",
_構造物[[#This Row],[測点No(始)]]="","",
TRUE,(_構造物[[#This Row],[測点No(終)]]-_構造物[[#This Row],[測点No(始)]])*_構造物[[#This Row],[No間隔(m)]]+(_構造物[[#This Row],[測点m(終)]]-_構造物[[#This Row],[測点m(始)]])
)</f>
        <v/>
      </c>
      <c r="Q87" s="15"/>
      <c r="R87" s="15" t="str" cm="1">
        <f t="array" ref="R87">_xlfn.IFS(
AND(_構造物[[#This Row],[数量(自動計算)]]="",_構造物[[#This Row],[数量(直接入力)]]=""),"",
AND(_構造物[[#This Row],[数量(自動計算)]]&lt;&gt;"",_構造物[[#This Row],[数量(直接入力)]]=""),_構造物[[#This Row],[数量(自動計算)]],
TRUE,_構造物[[#This Row],[数量(直接入力)]]
)</f>
        <v/>
      </c>
      <c r="T87" s="3"/>
      <c r="U87" s="3"/>
      <c r="W87" s="3"/>
      <c r="X87" s="3"/>
      <c r="Y87" s="3"/>
      <c r="Z87" s="3"/>
      <c r="AA87" s="10"/>
      <c r="AB87" t="str" cm="1">
        <f t="array" ref="AB87">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88" spans="1:28">
      <c r="A88" s="11"/>
      <c r="B88" s="6" cm="1">
        <f t="array" ref="B88">ROW()-ROW(_構造物[#Headers])</f>
        <v>87</v>
      </c>
      <c r="D88" t="str" cm="1">
        <f t="array" ref="D88">_xlfn.IFS(_構造物[[#This Row],[施設番号]]="","",TRUE,_xlfn.XLOOKUP(_構造物[[#This Row],[施設番号]],_施設[施設番号],_施設[地区名],0))</f>
        <v/>
      </c>
      <c r="E88" t="str" cm="1">
        <f t="array" ref="E88">_xlfn.IFS(_構造物[[#This Row],[施設番号]]="","",TRUE,_xlfn.XLOOKUP(_構造物[[#This Row],[施設番号]],_施設[施設番号],_施設[施設名],0))</f>
        <v/>
      </c>
      <c r="G88" s="8"/>
      <c r="J88" s="5"/>
      <c r="K88" s="13"/>
      <c r="L88" s="4" t="str" cm="1">
        <f t="array" ref="L88">_xlfn.IFS(_構造物[[#This Row],[測点No(終)]]="","",TRUE,"～")</f>
        <v/>
      </c>
      <c r="M88" s="5"/>
      <c r="N88" s="13"/>
      <c r="O88" s="12"/>
      <c r="P88" s="14" t="str" cm="1">
        <f t="array" ref="P88">_xlfn.IFS(
_構造物[[#This Row],[No間隔(m)]]="","",
_構造物[[#This Row],[測点No(始)]]="","",
TRUE,(_構造物[[#This Row],[測点No(終)]]-_構造物[[#This Row],[測点No(始)]])*_構造物[[#This Row],[No間隔(m)]]+(_構造物[[#This Row],[測点m(終)]]-_構造物[[#This Row],[測点m(始)]])
)</f>
        <v/>
      </c>
      <c r="Q88" s="15"/>
      <c r="R88" s="15" t="str" cm="1">
        <f t="array" ref="R88">_xlfn.IFS(
AND(_構造物[[#This Row],[数量(自動計算)]]="",_構造物[[#This Row],[数量(直接入力)]]=""),"",
AND(_構造物[[#This Row],[数量(自動計算)]]&lt;&gt;"",_構造物[[#This Row],[数量(直接入力)]]=""),_構造物[[#This Row],[数量(自動計算)]],
TRUE,_構造物[[#This Row],[数量(直接入力)]]
)</f>
        <v/>
      </c>
      <c r="T88" s="3"/>
      <c r="U88" s="3"/>
      <c r="W88" s="3"/>
      <c r="X88" s="3"/>
      <c r="Y88" s="3"/>
      <c r="Z88" s="3"/>
      <c r="AA88" s="10"/>
      <c r="AB88" t="str" cm="1">
        <f t="array" ref="AB88">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89" spans="1:28">
      <c r="A89" s="11"/>
      <c r="B89" s="6" cm="1">
        <f t="array" ref="B89">ROW()-ROW(_構造物[#Headers])</f>
        <v>88</v>
      </c>
      <c r="D89" t="str" cm="1">
        <f t="array" ref="D89">_xlfn.IFS(_構造物[[#This Row],[施設番号]]="","",TRUE,_xlfn.XLOOKUP(_構造物[[#This Row],[施設番号]],_施設[施設番号],_施設[地区名],0))</f>
        <v/>
      </c>
      <c r="E89" t="str" cm="1">
        <f t="array" ref="E89">_xlfn.IFS(_構造物[[#This Row],[施設番号]]="","",TRUE,_xlfn.XLOOKUP(_構造物[[#This Row],[施設番号]],_施設[施設番号],_施設[施設名],0))</f>
        <v/>
      </c>
      <c r="G89" s="8"/>
      <c r="J89" s="5"/>
      <c r="K89" s="13"/>
      <c r="L89" s="4" t="str" cm="1">
        <f t="array" ref="L89">_xlfn.IFS(_構造物[[#This Row],[測点No(終)]]="","",TRUE,"～")</f>
        <v/>
      </c>
      <c r="M89" s="5"/>
      <c r="N89" s="13"/>
      <c r="O89" s="12"/>
      <c r="P89" s="14" t="str" cm="1">
        <f t="array" ref="P89">_xlfn.IFS(
_構造物[[#This Row],[No間隔(m)]]="","",
_構造物[[#This Row],[測点No(始)]]="","",
TRUE,(_構造物[[#This Row],[測点No(終)]]-_構造物[[#This Row],[測点No(始)]])*_構造物[[#This Row],[No間隔(m)]]+(_構造物[[#This Row],[測点m(終)]]-_構造物[[#This Row],[測点m(始)]])
)</f>
        <v/>
      </c>
      <c r="Q89" s="15"/>
      <c r="R89" s="15" t="str" cm="1">
        <f t="array" ref="R89">_xlfn.IFS(
AND(_構造物[[#This Row],[数量(自動計算)]]="",_構造物[[#This Row],[数量(直接入力)]]=""),"",
AND(_構造物[[#This Row],[数量(自動計算)]]&lt;&gt;"",_構造物[[#This Row],[数量(直接入力)]]=""),_構造物[[#This Row],[数量(自動計算)]],
TRUE,_構造物[[#This Row],[数量(直接入力)]]
)</f>
        <v/>
      </c>
      <c r="T89" s="3"/>
      <c r="U89" s="3"/>
      <c r="W89" s="3"/>
      <c r="X89" s="3"/>
      <c r="Y89" s="3"/>
      <c r="Z89" s="3"/>
      <c r="AA89" s="10"/>
      <c r="AB89" t="str" cm="1">
        <f t="array" ref="AB89">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90" spans="1:28">
      <c r="A90" s="11"/>
      <c r="B90" s="6" cm="1">
        <f t="array" ref="B90">ROW()-ROW(_構造物[#Headers])</f>
        <v>89</v>
      </c>
      <c r="D90" t="str" cm="1">
        <f t="array" ref="D90">_xlfn.IFS(_構造物[[#This Row],[施設番号]]="","",TRUE,_xlfn.XLOOKUP(_構造物[[#This Row],[施設番号]],_施設[施設番号],_施設[地区名],0))</f>
        <v/>
      </c>
      <c r="E90" t="str" cm="1">
        <f t="array" ref="E90">_xlfn.IFS(_構造物[[#This Row],[施設番号]]="","",TRUE,_xlfn.XLOOKUP(_構造物[[#This Row],[施設番号]],_施設[施設番号],_施設[施設名],0))</f>
        <v/>
      </c>
      <c r="G90" s="8"/>
      <c r="J90" s="5"/>
      <c r="K90" s="13"/>
      <c r="L90" s="4" t="str" cm="1">
        <f t="array" ref="L90">_xlfn.IFS(_構造物[[#This Row],[測点No(終)]]="","",TRUE,"～")</f>
        <v/>
      </c>
      <c r="M90" s="5"/>
      <c r="N90" s="13"/>
      <c r="O90" s="12"/>
      <c r="P90" s="14" t="str" cm="1">
        <f t="array" ref="P90">_xlfn.IFS(
_構造物[[#This Row],[No間隔(m)]]="","",
_構造物[[#This Row],[測点No(始)]]="","",
TRUE,(_構造物[[#This Row],[測点No(終)]]-_構造物[[#This Row],[測点No(始)]])*_構造物[[#This Row],[No間隔(m)]]+(_構造物[[#This Row],[測点m(終)]]-_構造物[[#This Row],[測点m(始)]])
)</f>
        <v/>
      </c>
      <c r="Q90" s="15"/>
      <c r="R90" s="15" t="str" cm="1">
        <f t="array" ref="R90">_xlfn.IFS(
AND(_構造物[[#This Row],[数量(自動計算)]]="",_構造物[[#This Row],[数量(直接入力)]]=""),"",
AND(_構造物[[#This Row],[数量(自動計算)]]&lt;&gt;"",_構造物[[#This Row],[数量(直接入力)]]=""),_構造物[[#This Row],[数量(自動計算)]],
TRUE,_構造物[[#This Row],[数量(直接入力)]]
)</f>
        <v/>
      </c>
      <c r="T90" s="3"/>
      <c r="U90" s="3"/>
      <c r="W90" s="3"/>
      <c r="X90" s="3"/>
      <c r="Y90" s="3"/>
      <c r="Z90" s="3"/>
      <c r="AA90" s="10"/>
      <c r="AB90" t="str" cm="1">
        <f t="array" ref="AB90">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91" spans="1:28">
      <c r="A91" s="11"/>
      <c r="B91" s="6" cm="1">
        <f t="array" ref="B91">ROW()-ROW(_構造物[#Headers])</f>
        <v>90</v>
      </c>
      <c r="D91" t="str" cm="1">
        <f t="array" ref="D91">_xlfn.IFS(_構造物[[#This Row],[施設番号]]="","",TRUE,_xlfn.XLOOKUP(_構造物[[#This Row],[施設番号]],_施設[施設番号],_施設[地区名],0))</f>
        <v/>
      </c>
      <c r="E91" t="str" cm="1">
        <f t="array" ref="E91">_xlfn.IFS(_構造物[[#This Row],[施設番号]]="","",TRUE,_xlfn.XLOOKUP(_構造物[[#This Row],[施設番号]],_施設[施設番号],_施設[施設名],0))</f>
        <v/>
      </c>
      <c r="G91" s="8"/>
      <c r="J91" s="5"/>
      <c r="K91" s="13"/>
      <c r="L91" s="4" t="str" cm="1">
        <f t="array" ref="L91">_xlfn.IFS(_構造物[[#This Row],[測点No(終)]]="","",TRUE,"～")</f>
        <v/>
      </c>
      <c r="M91" s="5"/>
      <c r="N91" s="13"/>
      <c r="O91" s="12"/>
      <c r="P91" s="14" t="str" cm="1">
        <f t="array" ref="P91">_xlfn.IFS(
_構造物[[#This Row],[No間隔(m)]]="","",
_構造物[[#This Row],[測点No(始)]]="","",
TRUE,(_構造物[[#This Row],[測点No(終)]]-_構造物[[#This Row],[測点No(始)]])*_構造物[[#This Row],[No間隔(m)]]+(_構造物[[#This Row],[測点m(終)]]-_構造物[[#This Row],[測点m(始)]])
)</f>
        <v/>
      </c>
      <c r="Q91" s="15"/>
      <c r="R91" s="15" t="str" cm="1">
        <f t="array" ref="R91">_xlfn.IFS(
AND(_構造物[[#This Row],[数量(自動計算)]]="",_構造物[[#This Row],[数量(直接入力)]]=""),"",
AND(_構造物[[#This Row],[数量(自動計算)]]&lt;&gt;"",_構造物[[#This Row],[数量(直接入力)]]=""),_構造物[[#This Row],[数量(自動計算)]],
TRUE,_構造物[[#This Row],[数量(直接入力)]]
)</f>
        <v/>
      </c>
      <c r="T91" s="3"/>
      <c r="U91" s="3"/>
      <c r="W91" s="3"/>
      <c r="X91" s="3"/>
      <c r="Y91" s="3"/>
      <c r="Z91" s="3"/>
      <c r="AA91" s="10"/>
      <c r="AB91" t="str" cm="1">
        <f t="array" ref="AB91">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92" spans="1:28">
      <c r="A92" s="11"/>
      <c r="B92" s="6" cm="1">
        <f t="array" ref="B92">ROW()-ROW(_構造物[#Headers])</f>
        <v>91</v>
      </c>
      <c r="D92" t="str" cm="1">
        <f t="array" ref="D92">_xlfn.IFS(_構造物[[#This Row],[施設番号]]="","",TRUE,_xlfn.XLOOKUP(_構造物[[#This Row],[施設番号]],_施設[施設番号],_施設[地区名],0))</f>
        <v/>
      </c>
      <c r="E92" t="str" cm="1">
        <f t="array" ref="E92">_xlfn.IFS(_構造物[[#This Row],[施設番号]]="","",TRUE,_xlfn.XLOOKUP(_構造物[[#This Row],[施設番号]],_施設[施設番号],_施設[施設名],0))</f>
        <v/>
      </c>
      <c r="G92" s="8"/>
      <c r="J92" s="5"/>
      <c r="K92" s="13"/>
      <c r="L92" s="4" t="str" cm="1">
        <f t="array" ref="L92">_xlfn.IFS(_構造物[[#This Row],[測点No(終)]]="","",TRUE,"～")</f>
        <v/>
      </c>
      <c r="M92" s="5"/>
      <c r="N92" s="13"/>
      <c r="O92" s="12"/>
      <c r="P92" s="14" t="str" cm="1">
        <f t="array" ref="P92">_xlfn.IFS(
_構造物[[#This Row],[No間隔(m)]]="","",
_構造物[[#This Row],[測点No(始)]]="","",
TRUE,(_構造物[[#This Row],[測点No(終)]]-_構造物[[#This Row],[測点No(始)]])*_構造物[[#This Row],[No間隔(m)]]+(_構造物[[#This Row],[測点m(終)]]-_構造物[[#This Row],[測点m(始)]])
)</f>
        <v/>
      </c>
      <c r="Q92" s="15"/>
      <c r="R92" s="15" t="str" cm="1">
        <f t="array" ref="R92">_xlfn.IFS(
AND(_構造物[[#This Row],[数量(自動計算)]]="",_構造物[[#This Row],[数量(直接入力)]]=""),"",
AND(_構造物[[#This Row],[数量(自動計算)]]&lt;&gt;"",_構造物[[#This Row],[数量(直接入力)]]=""),_構造物[[#This Row],[数量(自動計算)]],
TRUE,_構造物[[#This Row],[数量(直接入力)]]
)</f>
        <v/>
      </c>
      <c r="T92" s="3"/>
      <c r="U92" s="3"/>
      <c r="W92" s="3"/>
      <c r="X92" s="3"/>
      <c r="Y92" s="3"/>
      <c r="Z92" s="3"/>
      <c r="AA92" s="10"/>
      <c r="AB92" t="str" cm="1">
        <f t="array" ref="AB92">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93" spans="1:28">
      <c r="A93" s="11"/>
      <c r="B93" s="6" cm="1">
        <f t="array" ref="B93">ROW()-ROW(_構造物[#Headers])</f>
        <v>92</v>
      </c>
      <c r="D93" t="str" cm="1">
        <f t="array" ref="D93">_xlfn.IFS(_構造物[[#This Row],[施設番号]]="","",TRUE,_xlfn.XLOOKUP(_構造物[[#This Row],[施設番号]],_施設[施設番号],_施設[地区名],0))</f>
        <v/>
      </c>
      <c r="E93" t="str" cm="1">
        <f t="array" ref="E93">_xlfn.IFS(_構造物[[#This Row],[施設番号]]="","",TRUE,_xlfn.XLOOKUP(_構造物[[#This Row],[施設番号]],_施設[施設番号],_施設[施設名],0))</f>
        <v/>
      </c>
      <c r="G93" s="8"/>
      <c r="J93" s="5"/>
      <c r="K93" s="13"/>
      <c r="L93" s="4" t="str" cm="1">
        <f t="array" ref="L93">_xlfn.IFS(_構造物[[#This Row],[測点No(終)]]="","",TRUE,"～")</f>
        <v/>
      </c>
      <c r="M93" s="5"/>
      <c r="N93" s="13"/>
      <c r="O93" s="12"/>
      <c r="P93" s="14" t="str" cm="1">
        <f t="array" ref="P93">_xlfn.IFS(
_構造物[[#This Row],[No間隔(m)]]="","",
_構造物[[#This Row],[測点No(始)]]="","",
TRUE,(_構造物[[#This Row],[測点No(終)]]-_構造物[[#This Row],[測点No(始)]])*_構造物[[#This Row],[No間隔(m)]]+(_構造物[[#This Row],[測点m(終)]]-_構造物[[#This Row],[測点m(始)]])
)</f>
        <v/>
      </c>
      <c r="Q93" s="15"/>
      <c r="R93" s="15" t="str" cm="1">
        <f t="array" ref="R93">_xlfn.IFS(
AND(_構造物[[#This Row],[数量(自動計算)]]="",_構造物[[#This Row],[数量(直接入力)]]=""),"",
AND(_構造物[[#This Row],[数量(自動計算)]]&lt;&gt;"",_構造物[[#This Row],[数量(直接入力)]]=""),_構造物[[#This Row],[数量(自動計算)]],
TRUE,_構造物[[#This Row],[数量(直接入力)]]
)</f>
        <v/>
      </c>
      <c r="T93" s="3"/>
      <c r="U93" s="3"/>
      <c r="W93" s="3"/>
      <c r="X93" s="3"/>
      <c r="Y93" s="3"/>
      <c r="Z93" s="3"/>
      <c r="AA93" s="10"/>
      <c r="AB93" t="str" cm="1">
        <f t="array" ref="AB93">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94" spans="1:28">
      <c r="A94" s="11"/>
      <c r="B94" s="6" cm="1">
        <f t="array" ref="B94">ROW()-ROW(_構造物[#Headers])</f>
        <v>93</v>
      </c>
      <c r="D94" t="str" cm="1">
        <f t="array" ref="D94">_xlfn.IFS(_構造物[[#This Row],[施設番号]]="","",TRUE,_xlfn.XLOOKUP(_構造物[[#This Row],[施設番号]],_施設[施設番号],_施設[地区名],0))</f>
        <v/>
      </c>
      <c r="E94" t="str" cm="1">
        <f t="array" ref="E94">_xlfn.IFS(_構造物[[#This Row],[施設番号]]="","",TRUE,_xlfn.XLOOKUP(_構造物[[#This Row],[施設番号]],_施設[施設番号],_施設[施設名],0))</f>
        <v/>
      </c>
      <c r="G94" s="8"/>
      <c r="J94" s="5"/>
      <c r="K94" s="13"/>
      <c r="L94" s="4" t="str" cm="1">
        <f t="array" ref="L94">_xlfn.IFS(_構造物[[#This Row],[測点No(終)]]="","",TRUE,"～")</f>
        <v/>
      </c>
      <c r="M94" s="5"/>
      <c r="N94" s="13"/>
      <c r="O94" s="12"/>
      <c r="P94" s="14" t="str" cm="1">
        <f t="array" ref="P94">_xlfn.IFS(
_構造物[[#This Row],[No間隔(m)]]="","",
_構造物[[#This Row],[測点No(始)]]="","",
TRUE,(_構造物[[#This Row],[測点No(終)]]-_構造物[[#This Row],[測点No(始)]])*_構造物[[#This Row],[No間隔(m)]]+(_構造物[[#This Row],[測点m(終)]]-_構造物[[#This Row],[測点m(始)]])
)</f>
        <v/>
      </c>
      <c r="Q94" s="15"/>
      <c r="R94" s="15" t="str" cm="1">
        <f t="array" ref="R94">_xlfn.IFS(
AND(_構造物[[#This Row],[数量(自動計算)]]="",_構造物[[#This Row],[数量(直接入力)]]=""),"",
AND(_構造物[[#This Row],[数量(自動計算)]]&lt;&gt;"",_構造物[[#This Row],[数量(直接入力)]]=""),_構造物[[#This Row],[数量(自動計算)]],
TRUE,_構造物[[#This Row],[数量(直接入力)]]
)</f>
        <v/>
      </c>
      <c r="T94" s="3"/>
      <c r="U94" s="3"/>
      <c r="W94" s="3"/>
      <c r="X94" s="3"/>
      <c r="Y94" s="3"/>
      <c r="Z94" s="3"/>
      <c r="AA94" s="10"/>
      <c r="AB94" t="str" cm="1">
        <f t="array" ref="AB94">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95" spans="1:28">
      <c r="A95" s="11"/>
      <c r="B95" s="6" cm="1">
        <f t="array" ref="B95">ROW()-ROW(_構造物[#Headers])</f>
        <v>94</v>
      </c>
      <c r="D95" t="str" cm="1">
        <f t="array" ref="D95">_xlfn.IFS(_構造物[[#This Row],[施設番号]]="","",TRUE,_xlfn.XLOOKUP(_構造物[[#This Row],[施設番号]],_施設[施設番号],_施設[地区名],0))</f>
        <v/>
      </c>
      <c r="E95" t="str" cm="1">
        <f t="array" ref="E95">_xlfn.IFS(_構造物[[#This Row],[施設番号]]="","",TRUE,_xlfn.XLOOKUP(_構造物[[#This Row],[施設番号]],_施設[施設番号],_施設[施設名],0))</f>
        <v/>
      </c>
      <c r="G95" s="8"/>
      <c r="J95" s="5"/>
      <c r="K95" s="13"/>
      <c r="L95" s="4" t="str" cm="1">
        <f t="array" ref="L95">_xlfn.IFS(_構造物[[#This Row],[測点No(終)]]="","",TRUE,"～")</f>
        <v/>
      </c>
      <c r="M95" s="5"/>
      <c r="N95" s="13"/>
      <c r="O95" s="12"/>
      <c r="P95" s="14" t="str" cm="1">
        <f t="array" ref="P95">_xlfn.IFS(
_構造物[[#This Row],[No間隔(m)]]="","",
_構造物[[#This Row],[測点No(始)]]="","",
TRUE,(_構造物[[#This Row],[測点No(終)]]-_構造物[[#This Row],[測点No(始)]])*_構造物[[#This Row],[No間隔(m)]]+(_構造物[[#This Row],[測点m(終)]]-_構造物[[#This Row],[測点m(始)]])
)</f>
        <v/>
      </c>
      <c r="Q95" s="15"/>
      <c r="R95" s="15" t="str" cm="1">
        <f t="array" ref="R95">_xlfn.IFS(
AND(_構造物[[#This Row],[数量(自動計算)]]="",_構造物[[#This Row],[数量(直接入力)]]=""),"",
AND(_構造物[[#This Row],[数量(自動計算)]]&lt;&gt;"",_構造物[[#This Row],[数量(直接入力)]]=""),_構造物[[#This Row],[数量(自動計算)]],
TRUE,_構造物[[#This Row],[数量(直接入力)]]
)</f>
        <v/>
      </c>
      <c r="T95" s="3"/>
      <c r="U95" s="3"/>
      <c r="W95" s="3"/>
      <c r="X95" s="3"/>
      <c r="Y95" s="3"/>
      <c r="Z95" s="3"/>
      <c r="AA95" s="10"/>
      <c r="AB95" t="str" cm="1">
        <f t="array" ref="AB95">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96" spans="1:28">
      <c r="A96" s="11"/>
      <c r="B96" s="6" cm="1">
        <f t="array" ref="B96">ROW()-ROW(_構造物[#Headers])</f>
        <v>95</v>
      </c>
      <c r="D96" t="str" cm="1">
        <f t="array" ref="D96">_xlfn.IFS(_構造物[[#This Row],[施設番号]]="","",TRUE,_xlfn.XLOOKUP(_構造物[[#This Row],[施設番号]],_施設[施設番号],_施設[地区名],0))</f>
        <v/>
      </c>
      <c r="E96" t="str" cm="1">
        <f t="array" ref="E96">_xlfn.IFS(_構造物[[#This Row],[施設番号]]="","",TRUE,_xlfn.XLOOKUP(_構造物[[#This Row],[施設番号]],_施設[施設番号],_施設[施設名],0))</f>
        <v/>
      </c>
      <c r="G96" s="8"/>
      <c r="J96" s="5"/>
      <c r="K96" s="13"/>
      <c r="L96" s="4" t="str" cm="1">
        <f t="array" ref="L96">_xlfn.IFS(_構造物[[#This Row],[測点No(終)]]="","",TRUE,"～")</f>
        <v/>
      </c>
      <c r="M96" s="5"/>
      <c r="N96" s="13"/>
      <c r="O96" s="12"/>
      <c r="P96" s="14" t="str" cm="1">
        <f t="array" ref="P96">_xlfn.IFS(
_構造物[[#This Row],[No間隔(m)]]="","",
_構造物[[#This Row],[測点No(始)]]="","",
TRUE,(_構造物[[#This Row],[測点No(終)]]-_構造物[[#This Row],[測点No(始)]])*_構造物[[#This Row],[No間隔(m)]]+(_構造物[[#This Row],[測点m(終)]]-_構造物[[#This Row],[測点m(始)]])
)</f>
        <v/>
      </c>
      <c r="Q96" s="15"/>
      <c r="R96" s="15" t="str" cm="1">
        <f t="array" ref="R96">_xlfn.IFS(
AND(_構造物[[#This Row],[数量(自動計算)]]="",_構造物[[#This Row],[数量(直接入力)]]=""),"",
AND(_構造物[[#This Row],[数量(自動計算)]]&lt;&gt;"",_構造物[[#This Row],[数量(直接入力)]]=""),_構造物[[#This Row],[数量(自動計算)]],
TRUE,_構造物[[#This Row],[数量(直接入力)]]
)</f>
        <v/>
      </c>
      <c r="T96" s="3"/>
      <c r="U96" s="3"/>
      <c r="W96" s="3"/>
      <c r="X96" s="3"/>
      <c r="Y96" s="3"/>
      <c r="Z96" s="3"/>
      <c r="AA96" s="10"/>
      <c r="AB96" t="str" cm="1">
        <f t="array" ref="AB96">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97" spans="1:28">
      <c r="A97" s="11"/>
      <c r="B97" s="6" cm="1">
        <f t="array" ref="B97">ROW()-ROW(_構造物[#Headers])</f>
        <v>96</v>
      </c>
      <c r="D97" t="str" cm="1">
        <f t="array" ref="D97">_xlfn.IFS(_構造物[[#This Row],[施設番号]]="","",TRUE,_xlfn.XLOOKUP(_構造物[[#This Row],[施設番号]],_施設[施設番号],_施設[地区名],0))</f>
        <v/>
      </c>
      <c r="E97" t="str" cm="1">
        <f t="array" ref="E97">_xlfn.IFS(_構造物[[#This Row],[施設番号]]="","",TRUE,_xlfn.XLOOKUP(_構造物[[#This Row],[施設番号]],_施設[施設番号],_施設[施設名],0))</f>
        <v/>
      </c>
      <c r="G97" s="8"/>
      <c r="J97" s="5"/>
      <c r="K97" s="13"/>
      <c r="L97" s="4" t="str" cm="1">
        <f t="array" ref="L97">_xlfn.IFS(_構造物[[#This Row],[測点No(終)]]="","",TRUE,"～")</f>
        <v/>
      </c>
      <c r="M97" s="5"/>
      <c r="N97" s="13"/>
      <c r="O97" s="12"/>
      <c r="P97" s="14" t="str" cm="1">
        <f t="array" ref="P97">_xlfn.IFS(
_構造物[[#This Row],[No間隔(m)]]="","",
_構造物[[#This Row],[測点No(始)]]="","",
TRUE,(_構造物[[#This Row],[測点No(終)]]-_構造物[[#This Row],[測点No(始)]])*_構造物[[#This Row],[No間隔(m)]]+(_構造物[[#This Row],[測点m(終)]]-_構造物[[#This Row],[測点m(始)]])
)</f>
        <v/>
      </c>
      <c r="Q97" s="15"/>
      <c r="R97" s="15" t="str" cm="1">
        <f t="array" ref="R97">_xlfn.IFS(
AND(_構造物[[#This Row],[数量(自動計算)]]="",_構造物[[#This Row],[数量(直接入力)]]=""),"",
AND(_構造物[[#This Row],[数量(自動計算)]]&lt;&gt;"",_構造物[[#This Row],[数量(直接入力)]]=""),_構造物[[#This Row],[数量(自動計算)]],
TRUE,_構造物[[#This Row],[数量(直接入力)]]
)</f>
        <v/>
      </c>
      <c r="T97" s="3"/>
      <c r="U97" s="3"/>
      <c r="W97" s="3"/>
      <c r="X97" s="3"/>
      <c r="Y97" s="3"/>
      <c r="Z97" s="3"/>
      <c r="AA97" s="10"/>
      <c r="AB97" t="str" cm="1">
        <f t="array" ref="AB97">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98" spans="1:28">
      <c r="A98" s="11"/>
      <c r="B98" s="6" cm="1">
        <f t="array" ref="B98">ROW()-ROW(_構造物[#Headers])</f>
        <v>97</v>
      </c>
      <c r="D98" t="str" cm="1">
        <f t="array" ref="D98">_xlfn.IFS(_構造物[[#This Row],[施設番号]]="","",TRUE,_xlfn.XLOOKUP(_構造物[[#This Row],[施設番号]],_施設[施設番号],_施設[地区名],0))</f>
        <v/>
      </c>
      <c r="E98" t="str" cm="1">
        <f t="array" ref="E98">_xlfn.IFS(_構造物[[#This Row],[施設番号]]="","",TRUE,_xlfn.XLOOKUP(_構造物[[#This Row],[施設番号]],_施設[施設番号],_施設[施設名],0))</f>
        <v/>
      </c>
      <c r="G98" s="8"/>
      <c r="J98" s="5"/>
      <c r="K98" s="13"/>
      <c r="L98" s="4" t="str" cm="1">
        <f t="array" ref="L98">_xlfn.IFS(_構造物[[#This Row],[測点No(終)]]="","",TRUE,"～")</f>
        <v/>
      </c>
      <c r="M98" s="5"/>
      <c r="N98" s="13"/>
      <c r="O98" s="12"/>
      <c r="P98" s="14" t="str" cm="1">
        <f t="array" ref="P98">_xlfn.IFS(
_構造物[[#This Row],[No間隔(m)]]="","",
_構造物[[#This Row],[測点No(始)]]="","",
TRUE,(_構造物[[#This Row],[測点No(終)]]-_構造物[[#This Row],[測点No(始)]])*_構造物[[#This Row],[No間隔(m)]]+(_構造物[[#This Row],[測点m(終)]]-_構造物[[#This Row],[測点m(始)]])
)</f>
        <v/>
      </c>
      <c r="Q98" s="15"/>
      <c r="R98" s="15" t="str" cm="1">
        <f t="array" ref="R98">_xlfn.IFS(
AND(_構造物[[#This Row],[数量(自動計算)]]="",_構造物[[#This Row],[数量(直接入力)]]=""),"",
AND(_構造物[[#This Row],[数量(自動計算)]]&lt;&gt;"",_構造物[[#This Row],[数量(直接入力)]]=""),_構造物[[#This Row],[数量(自動計算)]],
TRUE,_構造物[[#This Row],[数量(直接入力)]]
)</f>
        <v/>
      </c>
      <c r="T98" s="3"/>
      <c r="U98" s="3"/>
      <c r="W98" s="3"/>
      <c r="X98" s="3"/>
      <c r="Y98" s="3"/>
      <c r="Z98" s="3"/>
      <c r="AA98" s="10"/>
      <c r="AB98" t="str" cm="1">
        <f t="array" ref="AB98">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99" spans="1:28">
      <c r="A99" s="11"/>
      <c r="B99" s="6" cm="1">
        <f t="array" ref="B99">ROW()-ROW(_構造物[#Headers])</f>
        <v>98</v>
      </c>
      <c r="D99" t="str" cm="1">
        <f t="array" ref="D99">_xlfn.IFS(_構造物[[#This Row],[施設番号]]="","",TRUE,_xlfn.XLOOKUP(_構造物[[#This Row],[施設番号]],_施設[施設番号],_施設[地区名],0))</f>
        <v/>
      </c>
      <c r="E99" t="str" cm="1">
        <f t="array" ref="E99">_xlfn.IFS(_構造物[[#This Row],[施設番号]]="","",TRUE,_xlfn.XLOOKUP(_構造物[[#This Row],[施設番号]],_施設[施設番号],_施設[施設名],0))</f>
        <v/>
      </c>
      <c r="G99" s="8"/>
      <c r="J99" s="5"/>
      <c r="K99" s="13"/>
      <c r="L99" s="4" t="str" cm="1">
        <f t="array" ref="L99">_xlfn.IFS(_構造物[[#This Row],[測点No(終)]]="","",TRUE,"～")</f>
        <v/>
      </c>
      <c r="M99" s="5"/>
      <c r="N99" s="13"/>
      <c r="O99" s="12"/>
      <c r="P99" s="14" t="str" cm="1">
        <f t="array" ref="P99">_xlfn.IFS(
_構造物[[#This Row],[No間隔(m)]]="","",
_構造物[[#This Row],[測点No(始)]]="","",
TRUE,(_構造物[[#This Row],[測点No(終)]]-_構造物[[#This Row],[測点No(始)]])*_構造物[[#This Row],[No間隔(m)]]+(_構造物[[#This Row],[測点m(終)]]-_構造物[[#This Row],[測点m(始)]])
)</f>
        <v/>
      </c>
      <c r="Q99" s="15"/>
      <c r="R99" s="15" t="str" cm="1">
        <f t="array" ref="R99">_xlfn.IFS(
AND(_構造物[[#This Row],[数量(自動計算)]]="",_構造物[[#This Row],[数量(直接入力)]]=""),"",
AND(_構造物[[#This Row],[数量(自動計算)]]&lt;&gt;"",_構造物[[#This Row],[数量(直接入力)]]=""),_構造物[[#This Row],[数量(自動計算)]],
TRUE,_構造物[[#This Row],[数量(直接入力)]]
)</f>
        <v/>
      </c>
      <c r="T99" s="3"/>
      <c r="U99" s="3"/>
      <c r="W99" s="3"/>
      <c r="X99" s="3"/>
      <c r="Y99" s="3"/>
      <c r="Z99" s="3"/>
      <c r="AA99" s="10"/>
      <c r="AB99" t="str" cm="1">
        <f t="array" ref="AB99">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100" spans="1:28">
      <c r="A100" s="11"/>
      <c r="B100" s="6" cm="1">
        <f t="array" ref="B100">ROW()-ROW(_構造物[#Headers])</f>
        <v>99</v>
      </c>
      <c r="D100" t="str" cm="1">
        <f t="array" ref="D100">_xlfn.IFS(_構造物[[#This Row],[施設番号]]="","",TRUE,_xlfn.XLOOKUP(_構造物[[#This Row],[施設番号]],_施設[施設番号],_施設[地区名],0))</f>
        <v/>
      </c>
      <c r="E100" t="str" cm="1">
        <f t="array" ref="E100">_xlfn.IFS(_構造物[[#This Row],[施設番号]]="","",TRUE,_xlfn.XLOOKUP(_構造物[[#This Row],[施設番号]],_施設[施設番号],_施設[施設名],0))</f>
        <v/>
      </c>
      <c r="G100" s="8"/>
      <c r="J100" s="5"/>
      <c r="K100" s="13"/>
      <c r="L100" s="4" t="str" cm="1">
        <f t="array" ref="L100">_xlfn.IFS(_構造物[[#This Row],[測点No(終)]]="","",TRUE,"～")</f>
        <v/>
      </c>
      <c r="M100" s="5"/>
      <c r="N100" s="13"/>
      <c r="O100" s="12"/>
      <c r="P100" s="14" t="str" cm="1">
        <f t="array" ref="P100">_xlfn.IFS(
_構造物[[#This Row],[No間隔(m)]]="","",
_構造物[[#This Row],[測点No(始)]]="","",
TRUE,(_構造物[[#This Row],[測点No(終)]]-_構造物[[#This Row],[測点No(始)]])*_構造物[[#This Row],[No間隔(m)]]+(_構造物[[#This Row],[測点m(終)]]-_構造物[[#This Row],[測点m(始)]])
)</f>
        <v/>
      </c>
      <c r="Q100" s="15"/>
      <c r="R100" s="15" t="str" cm="1">
        <f t="array" ref="R100">_xlfn.IFS(
AND(_構造物[[#This Row],[数量(自動計算)]]="",_構造物[[#This Row],[数量(直接入力)]]=""),"",
AND(_構造物[[#This Row],[数量(自動計算)]]&lt;&gt;"",_構造物[[#This Row],[数量(直接入力)]]=""),_構造物[[#This Row],[数量(自動計算)]],
TRUE,_構造物[[#This Row],[数量(直接入力)]]
)</f>
        <v/>
      </c>
      <c r="T100" s="3"/>
      <c r="U100" s="3"/>
      <c r="W100" s="3"/>
      <c r="X100" s="3"/>
      <c r="Y100" s="3"/>
      <c r="Z100" s="3"/>
      <c r="AA100" s="10"/>
      <c r="AB100" t="str" cm="1">
        <f t="array" ref="AB100">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row r="101" spans="1:28">
      <c r="A101" s="11"/>
      <c r="B101" s="6" cm="1">
        <f t="array" ref="B101">ROW()-ROW(_構造物[#Headers])</f>
        <v>100</v>
      </c>
      <c r="D101" t="str" cm="1">
        <f t="array" ref="D101">_xlfn.IFS(_構造物[[#This Row],[施設番号]]="","",TRUE,_xlfn.XLOOKUP(_構造物[[#This Row],[施設番号]],_施設[施設番号],_施設[地区名],0))</f>
        <v/>
      </c>
      <c r="E101" t="str" cm="1">
        <f t="array" ref="E101">_xlfn.IFS(_構造物[[#This Row],[施設番号]]="","",TRUE,_xlfn.XLOOKUP(_構造物[[#This Row],[施設番号]],_施設[施設番号],_施設[施設名],0))</f>
        <v/>
      </c>
      <c r="G101" s="8"/>
      <c r="J101" s="5"/>
      <c r="K101" s="13"/>
      <c r="L101" s="4" t="str" cm="1">
        <f t="array" ref="L101">_xlfn.IFS(_構造物[[#This Row],[測点No(終)]]="","",TRUE,"～")</f>
        <v/>
      </c>
      <c r="M101" s="5"/>
      <c r="N101" s="13"/>
      <c r="O101" s="12"/>
      <c r="P101" s="14" t="str" cm="1">
        <f t="array" ref="P101">_xlfn.IFS(
_構造物[[#This Row],[No間隔(m)]]="","",
_構造物[[#This Row],[測点No(始)]]="","",
TRUE,(_構造物[[#This Row],[測点No(終)]]-_構造物[[#This Row],[測点No(始)]])*_構造物[[#This Row],[No間隔(m)]]+(_構造物[[#This Row],[測点m(終)]]-_構造物[[#This Row],[測点m(始)]])
)</f>
        <v/>
      </c>
      <c r="Q101" s="15"/>
      <c r="R101" s="15" t="str" cm="1">
        <f t="array" ref="R101">_xlfn.IFS(
AND(_構造物[[#This Row],[数量(自動計算)]]="",_構造物[[#This Row],[数量(直接入力)]]=""),"",
AND(_構造物[[#This Row],[数量(自動計算)]]&lt;&gt;"",_構造物[[#This Row],[数量(直接入力)]]=""),_構造物[[#This Row],[数量(自動計算)]],
TRUE,_構造物[[#This Row],[数量(直接入力)]]
)</f>
        <v/>
      </c>
      <c r="T101" s="3"/>
      <c r="U101" s="3"/>
      <c r="W101" s="3"/>
      <c r="X101" s="3"/>
      <c r="Y101" s="3"/>
      <c r="Z101" s="3"/>
      <c r="AA101" s="10"/>
      <c r="AB101" t="str" cm="1">
        <f t="array" ref="AB101">_xlfn.IFS(
OR(_構造物[[#This Row],[区分]]="",_構造物[[#This Row],[グループ番号用の振り番]]=""),"",
_構造物[[#This Row],[区分]]="土木",_構造物[[#This Row],[施設番号]]&amp;"D"&amp;TEXT(_構造物[[#This Row],[グループ番号用の振り番]],"00"),
TRUE,_構造物[[#This Row],[施設番号]]&amp;"K"&amp;TEXT(_構造物[[#This Row],[グループ番号用の振り番]],"00")
)</f>
        <v/>
      </c>
    </row>
  </sheetData>
  <phoneticPr fontId="1"/>
  <conditionalFormatting sqref="A2:AC101">
    <cfRule type="expression" dxfId="4" priority="2">
      <formula>IF($A2="△",TRUE,FALSE)</formula>
    </cfRule>
    <cfRule type="expression" dxfId="3" priority="3">
      <formula>IF($A2="×",TRUE,FALSE)</formula>
    </cfRule>
  </conditionalFormatting>
  <conditionalFormatting sqref="V2:V101">
    <cfRule type="expression" dxfId="2" priority="1">
      <formula>IF($F2="機械",TRUE,FALSE)</formula>
    </cfRule>
  </conditionalFormatting>
  <dataValidations count="4">
    <dataValidation type="list" allowBlank="1" showInputMessage="1" showErrorMessage="1" sqref="F2:F101" xr:uid="{F42BD53A-80B6-4ACE-9563-CC99C872F265}">
      <formula1>"土木,機械"</formula1>
    </dataValidation>
    <dataValidation type="list" allowBlank="1" showInputMessage="1" showErrorMessage="1" sqref="U2:U101" xr:uid="{F4BFF067-582C-4A5C-B1FC-5C033AE94A07}">
      <formula1>"5,4,3,2,1"</formula1>
    </dataValidation>
    <dataValidation type="list" allowBlank="1" showInputMessage="1" showErrorMessage="1" sqref="Z2:Z101" xr:uid="{6AAF44AF-B879-4529-8F5B-5FD15C8BBE47}">
      <formula1>"3,2,1,TBM"</formula1>
    </dataValidation>
    <dataValidation type="list" allowBlank="1" showInputMessage="1" showErrorMessage="1" sqref="A2:A101" xr:uid="{C0013573-DA41-41DE-9EAF-F508C168F913}">
      <formula1>"○,△,×"</formula1>
    </dataValidation>
  </dataValidations>
  <pageMargins left="0.7" right="0.7" top="0.75" bottom="0.75" header="0.3" footer="0.3"/>
  <pageSetup paperSize="9" orientation="portrait" horizontalDpi="4294967294" verticalDpi="0"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E4B0DC59-5273-40EE-B081-32ECEDCA5F78}">
          <x14:formula1>
            <xm:f>施設!$B$2:$B$3</xm:f>
          </x14:formula1>
          <xm:sqref>C2:C101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878B0E-D6CE-435F-BFE1-A3C692BC43BF}">
  <dimension ref="A1:S101"/>
  <sheetViews>
    <sheetView tabSelected="1" zoomScale="80" zoomScaleNormal="80" workbookViewId="0">
      <pane xSplit="2" ySplit="1" topLeftCell="C2" activePane="bottomRight" state="frozen"/>
      <selection activeCell="A2" sqref="A2"/>
      <selection pane="topRight" activeCell="A2" sqref="A2"/>
      <selection pane="bottomLeft" activeCell="A2" sqref="A2"/>
      <selection pane="bottomRight" activeCell="A2" sqref="A2"/>
    </sheetView>
  </sheetViews>
  <sheetFormatPr defaultRowHeight="18.75"/>
  <cols>
    <col min="1" max="1" width="11.875" bestFit="1" customWidth="1"/>
    <col min="2" max="2" width="15.625" bestFit="1" customWidth="1"/>
    <col min="3" max="3" width="11.875" bestFit="1" customWidth="1"/>
    <col min="4" max="4" width="10" bestFit="1" customWidth="1"/>
    <col min="5" max="5" width="13.375" bestFit="1" customWidth="1"/>
    <col min="6" max="6" width="8.125" bestFit="1" customWidth="1"/>
    <col min="7" max="7" width="21.875" bestFit="1" customWidth="1"/>
    <col min="8" max="8" width="14.875" bestFit="1" customWidth="1"/>
    <col min="9" max="9" width="13" bestFit="1" customWidth="1"/>
    <col min="10" max="10" width="9.875" bestFit="1" customWidth="1"/>
    <col min="11" max="11" width="8.125" bestFit="1" customWidth="1"/>
    <col min="12" max="12" width="26.125" bestFit="1" customWidth="1"/>
    <col min="13" max="13" width="15.875" bestFit="1" customWidth="1"/>
    <col min="14" max="14" width="36.375" bestFit="1" customWidth="1"/>
    <col min="15" max="15" width="15.875" bestFit="1" customWidth="1"/>
    <col min="16" max="16" width="20.125" bestFit="1" customWidth="1"/>
    <col min="17" max="17" width="10" bestFit="1" customWidth="1"/>
    <col min="18" max="18" width="23.875" bestFit="1" customWidth="1"/>
    <col min="19" max="20" width="11.875" bestFit="1" customWidth="1"/>
  </cols>
  <sheetData>
    <row r="1" spans="1:19">
      <c r="A1" s="1" t="s">
        <v>7</v>
      </c>
      <c r="B1" s="19" t="s">
        <v>31</v>
      </c>
      <c r="C1" s="19" t="s">
        <v>24</v>
      </c>
      <c r="D1" s="19" t="s">
        <v>2</v>
      </c>
      <c r="E1" s="19" t="s">
        <v>0</v>
      </c>
      <c r="F1" s="19" t="s">
        <v>10</v>
      </c>
      <c r="G1" s="19" t="s">
        <v>11</v>
      </c>
      <c r="H1" s="19" t="s">
        <v>12</v>
      </c>
      <c r="I1" s="19" t="s">
        <v>13</v>
      </c>
      <c r="J1" s="19" t="s">
        <v>36</v>
      </c>
      <c r="K1" s="19" t="s">
        <v>16</v>
      </c>
      <c r="L1" s="19" t="s">
        <v>37</v>
      </c>
      <c r="M1" s="19" t="s">
        <v>38</v>
      </c>
      <c r="N1" s="19" t="s">
        <v>39</v>
      </c>
      <c r="O1" s="19" t="s">
        <v>40</v>
      </c>
      <c r="P1" s="2" t="s">
        <v>41</v>
      </c>
      <c r="Q1" s="19" t="s">
        <v>123</v>
      </c>
      <c r="R1" s="1" t="s">
        <v>124</v>
      </c>
      <c r="S1" s="19" t="s">
        <v>42</v>
      </c>
    </row>
    <row r="2" spans="1:19">
      <c r="A2" s="6" cm="1">
        <f t="array" ref="A2">ROW()-ROW(_グループ[#Headers])</f>
        <v>1</v>
      </c>
      <c r="B2" s="8" t="str" cm="1">
        <f t="array" ref="B2">IFERROR(INDEX(_xlfn._xlws.SORT(_xlfn.UNIQUE(_xlfn._xlws.FILTER(_構造物[グループ番号],_構造物[グループ番号]&lt;&gt;"")),1,1,FALSE),_グループ[[#This Row],[通し番号]],0),"")</f>
        <v>F01D01</v>
      </c>
      <c r="C2" t="str" cm="1">
        <f t="array" ref="C2">_xlfn.IFS(_グループ[[#This Row],[グループ番号]]="","",TRUE,_xlfn.XLOOKUP(_グループ[[#This Row],[グループ番号]],_構造物[グループ番号],_構造物[施設番号]))</f>
        <v>F01</v>
      </c>
      <c r="D2" t="str" cm="1">
        <f t="array" ref="D2">_xlfn.IFS(_グループ[[#This Row],[グループ番号]]="","",TRUE,_xlfn.XLOOKUP(_グループ[[#This Row],[グループ番号]],_構造物[グループ番号],_構造物[地区名]))</f>
        <v>○○地区</v>
      </c>
      <c r="E2" t="str" cm="1">
        <f t="array" ref="E2">_xlfn.IFS(_グループ[[#This Row],[グループ番号]]="","",TRUE,_xlfn.XLOOKUP(_グループ[[#This Row],[グループ番号]],_構造物[グループ番号],_構造物[施設名]))</f>
        <v>○○幹線水路</v>
      </c>
      <c r="F2" t="str" cm="1">
        <f t="array" ref="F2">_xlfn.IFS(_グループ[[#This Row],[グループ番号]]="","",TRUE,_xlfn.XLOOKUP(_グループ[[#This Row],[グループ番号]],_構造物[グループ番号],_構造物[区分]))</f>
        <v>土木</v>
      </c>
      <c r="G2" t="str" cm="1">
        <f t="array" ref="G2">_xlfn.IFS(_グループ[[#This Row],[グループ番号]]="","",_xlfn.XLOOKUP(_グループ[[#This Row],[グループ番号]],_構造物[グループ番号],_構造物[形式/設備名])="","",TRUE,_xlfn.XLOOKUP(_グループ[[#This Row],[グループ番号]],_構造物[グループ番号],_構造物[形式/設備名]))</f>
        <v>開水路</v>
      </c>
      <c r="H2" t="str" cm="1">
        <f t="array" ref="H2">_xlfn.IFS(_グループ[[#This Row],[グループ番号]]="","",_xlfn.XLOOKUP(_グループ[[#This Row],[グループ番号]],_構造物[グループ番号],_構造物[規格/装置名])="","",TRUE,_xlfn.XLOOKUP(_グループ[[#This Row],[グループ番号]],_構造物[グループ番号],_構造物[規格/装置名]))</f>
        <v>鉄筋Co造</v>
      </c>
      <c r="I2" t="str" cm="1">
        <f t="array" ref="I2">_xlfn.IFS(_グループ[[#This Row],[グループ番号]]="","",_xlfn.XLOOKUP(_グループ[[#This Row],[グループ番号]],_構造物[グループ番号],_構造物[規模/部位])="","",TRUE,_xlfn.XLOOKUP(_グループ[[#This Row],[グループ番号]],_構造物[グループ番号],_構造物[規模/部位]))</f>
        <v>B3.0×H2.2</v>
      </c>
      <c r="J2" s="14" cm="1">
        <f t="array" ref="J2">_xlfn.IFS(_グループ[[#This Row],[グループ番号]]="","",TRUE,SUMIFS(_構造物[数量],_構造物[グループ番号],_グループ[[#This Row],[グループ番号]]))</f>
        <v>1293</v>
      </c>
      <c r="K2" t="str" cm="1">
        <f t="array" ref="K2">_xlfn.IFS(_グループ[[#This Row],[グループ番号]]="","",TRUE,_xlfn.XLOOKUP(_グループ[[#This Row],[グループ番号]],_構造物[グループ番号],_構造物[単位]))</f>
        <v>m</v>
      </c>
      <c r="L2" s="3" cm="1">
        <f t="array" ref="L2">_xlfn.IFS(_グループ[[#This Row],[グループ番号]]="","",TRUE,_xlfn.XLOOKUP(_グループ[[#This Row],[グループ番号]],_構造物[グループ番号],_構造物[供用開始年度(交換年度)]))</f>
        <v>1990</v>
      </c>
      <c r="M2" s="3" cm="1">
        <f t="array" ref="M2">_xlfn.IFS(_グループ[[#This Row],[グループ番号]]="","",_xlfn.XLOOKUP(_グループ[[#This Row],[グループ番号]],_構造物[グループ番号],_構造物[現在の健全度])="","",TRUE,_xlfn.XLOOKUP(_グループ[[#This Row],[グループ番号]],_構造物[グループ番号],_構造物[現在の健全度]))</f>
        <v>3</v>
      </c>
      <c r="N2" t="str" cm="1">
        <f t="array" ref="N2">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ひび割れ(凍害)</v>
      </c>
      <c r="O2" s="3" cm="1">
        <f t="array" ref="O2">_xlfn.IFS(_グループ[[#This Row],[グループ番号]]="","",TRUE,_xlfn.XLOOKUP(_グループ[[#This Row],[グループ番号]],_構造物[グループ番号],_構造物[参考耐用年数]))</f>
        <v>40</v>
      </c>
      <c r="P2" t="s">
        <v>95</v>
      </c>
      <c r="Q2" s="3" t="str" cm="1">
        <f t="array" aca="1" ref="Q2" ca="1">_xlfn.IFS(_グループ[[#This Row],[グループ番号]]="","",_グループ[[#This Row],[性能低下予測方法]]&lt;&gt;"余寿命","",TRUE,_グループ[[#This Row],[参考耐用年数]]-(OFFSET(_共通[[#Headers],[機能診断年度]],1,0)-_グループ[[#This Row],[供用開始年度(交換年度)]]))</f>
        <v/>
      </c>
      <c r="R2" t="str" cm="1">
        <f t="array" ref="R2">_xlfn.IFS(_グループ[[#This Row],[グループ番号]]="","",_グループ[[#This Row],[性能低下予測方法]]&lt;&gt;"余寿命","",TRUE,"参考耐用年数－経過年数")</f>
        <v/>
      </c>
      <c r="S2" s="3" cm="1">
        <f t="array" ref="S2">_xlfn.IFS(_グループ[[#This Row],[グループ番号]]="","",TRUE,_xlfn.XLOOKUP(_グループ[[#This Row],[グループ番号]],_構造物[グループ番号],_構造物[管理水準]))</f>
        <v>1</v>
      </c>
    </row>
    <row r="3" spans="1:19">
      <c r="A3" s="6" cm="1">
        <f t="array" ref="A3">ROW()-ROW(_グループ[#Headers])</f>
        <v>2</v>
      </c>
      <c r="B3" s="8" t="str" cm="1">
        <f t="array" ref="B3">IFERROR(INDEX(_xlfn._xlws.SORT(_xlfn.UNIQUE(_xlfn._xlws.FILTER(_構造物[グループ番号],_構造物[グループ番号]&lt;&gt;"")),1,1,FALSE),_グループ[[#This Row],[通し番号]],0),"")</f>
        <v>F01D02</v>
      </c>
      <c r="C3" t="str" cm="1">
        <f t="array" ref="C3">_xlfn.IFS(_グループ[[#This Row],[グループ番号]]="","",TRUE,_xlfn.XLOOKUP(_グループ[[#This Row],[グループ番号]],_構造物[グループ番号],_構造物[施設番号]))</f>
        <v>F01</v>
      </c>
      <c r="D3" t="str" cm="1">
        <f t="array" ref="D3">_xlfn.IFS(_グループ[[#This Row],[グループ番号]]="","",TRUE,_xlfn.XLOOKUP(_グループ[[#This Row],[グループ番号]],_構造物[グループ番号],_構造物[地区名]))</f>
        <v>○○地区</v>
      </c>
      <c r="E3" t="str" cm="1">
        <f t="array" ref="E3">_xlfn.IFS(_グループ[[#This Row],[グループ番号]]="","",TRUE,_xlfn.XLOOKUP(_グループ[[#This Row],[グループ番号]],_構造物[グループ番号],_構造物[施設名]))</f>
        <v>○○幹線水路</v>
      </c>
      <c r="F3" t="str" cm="1">
        <f t="array" ref="F3">_xlfn.IFS(_グループ[[#This Row],[グループ番号]]="","",TRUE,_xlfn.XLOOKUP(_グループ[[#This Row],[グループ番号]],_構造物[グループ番号],_構造物[区分]))</f>
        <v>土木</v>
      </c>
      <c r="G3" t="str" cm="1">
        <f t="array" ref="G3">_xlfn.IFS(_グループ[[#This Row],[グループ番号]]="","",_xlfn.XLOOKUP(_グループ[[#This Row],[グループ番号]],_構造物[グループ番号],_構造物[形式/設備名])="","",TRUE,_xlfn.XLOOKUP(_グループ[[#This Row],[グループ番号]],_構造物[グループ番号],_構造物[形式/設備名]))</f>
        <v>開水路</v>
      </c>
      <c r="H3" t="str" cm="1">
        <f t="array" ref="H3">_xlfn.IFS(_グループ[[#This Row],[グループ番号]]="","",_xlfn.XLOOKUP(_グループ[[#This Row],[グループ番号]],_構造物[グループ番号],_構造物[規格/装置名])="","",TRUE,_xlfn.XLOOKUP(_グループ[[#This Row],[グループ番号]],_構造物[グループ番号],_構造物[規格/装置名]))</f>
        <v>鉄筋Co造</v>
      </c>
      <c r="I3" t="str" cm="1">
        <f t="array" ref="I3">_xlfn.IFS(_グループ[[#This Row],[グループ番号]]="","",_xlfn.XLOOKUP(_グループ[[#This Row],[グループ番号]],_構造物[グループ番号],_構造物[規模/部位])="","",TRUE,_xlfn.XLOOKUP(_グループ[[#This Row],[グループ番号]],_構造物[グループ番号],_構造物[規模/部位]))</f>
        <v>B3.0×H2.2</v>
      </c>
      <c r="J3" s="14" cm="1">
        <f t="array" ref="J3">_xlfn.IFS(_グループ[[#This Row],[グループ番号]]="","",TRUE,SUMIFS(_構造物[数量],_構造物[グループ番号],_グループ[[#This Row],[グループ番号]]))</f>
        <v>375</v>
      </c>
      <c r="K3" t="str" cm="1">
        <f t="array" ref="K3">_xlfn.IFS(_グループ[[#This Row],[グループ番号]]="","",TRUE,_xlfn.XLOOKUP(_グループ[[#This Row],[グループ番号]],_構造物[グループ番号],_構造物[単位]))</f>
        <v>m</v>
      </c>
      <c r="L3" s="3" cm="1">
        <f t="array" ref="L3">_xlfn.IFS(_グループ[[#This Row],[グループ番号]]="","",TRUE,_xlfn.XLOOKUP(_グループ[[#This Row],[グループ番号]],_構造物[グループ番号],_構造物[供用開始年度(交換年度)]))</f>
        <v>1990</v>
      </c>
      <c r="M3" s="3" cm="1">
        <f t="array" ref="M3">_xlfn.IFS(_グループ[[#This Row],[グループ番号]]="","",_xlfn.XLOOKUP(_グループ[[#This Row],[グループ番号]],_構造物[グループ番号],_構造物[現在の健全度])="","",TRUE,_xlfn.XLOOKUP(_グループ[[#This Row],[グループ番号]],_構造物[グループ番号],_構造物[現在の健全度]))</f>
        <v>2</v>
      </c>
      <c r="N3" t="str" cm="1">
        <f t="array" ref="N3">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ひび割れ(凍害),鉄筋露出(凍害)</v>
      </c>
      <c r="O3" s="3" cm="1">
        <f t="array" ref="O3">_xlfn.IFS(_グループ[[#This Row],[グループ番号]]="","",TRUE,_xlfn.XLOOKUP(_グループ[[#This Row],[グループ番号]],_構造物[グループ番号],_構造物[参考耐用年数]))</f>
        <v>40</v>
      </c>
      <c r="P3" t="s">
        <v>95</v>
      </c>
      <c r="Q3" s="3" t="str" cm="1">
        <f t="array" aca="1" ref="Q3" ca="1">_xlfn.IFS(_グループ[[#This Row],[グループ番号]]="","",_グループ[[#This Row],[性能低下予測方法]]&lt;&gt;"余寿命","",TRUE,_グループ[[#This Row],[参考耐用年数]]-(OFFSET(_共通[[#Headers],[機能診断年度]],1,0)-_グループ[[#This Row],[供用開始年度(交換年度)]]))</f>
        <v/>
      </c>
      <c r="R3" t="str" cm="1">
        <f t="array" ref="R3">_xlfn.IFS(_グループ[[#This Row],[グループ番号]]="","",_グループ[[#This Row],[性能低下予測方法]]&lt;&gt;"余寿命","",TRUE,"参考耐用年数－経過年数")</f>
        <v/>
      </c>
      <c r="S3" s="3" cm="1">
        <f t="array" ref="S3">_xlfn.IFS(_グループ[[#This Row],[グループ番号]]="","",TRUE,_xlfn.XLOOKUP(_グループ[[#This Row],[グループ番号]],_構造物[グループ番号],_構造物[管理水準]))</f>
        <v>1</v>
      </c>
    </row>
    <row r="4" spans="1:19">
      <c r="A4" s="6" cm="1">
        <f t="array" ref="A4">ROW()-ROW(_グループ[#Headers])</f>
        <v>3</v>
      </c>
      <c r="B4" s="8" t="str" cm="1">
        <f t="array" ref="B4">IFERROR(INDEX(_xlfn._xlws.SORT(_xlfn.UNIQUE(_xlfn._xlws.FILTER(_構造物[グループ番号],_構造物[グループ番号]&lt;&gt;"")),1,1,FALSE),_グループ[[#This Row],[通し番号]],0),"")</f>
        <v>F01D03</v>
      </c>
      <c r="C4" t="str" cm="1">
        <f t="array" ref="C4">_xlfn.IFS(_グループ[[#This Row],[グループ番号]]="","",TRUE,_xlfn.XLOOKUP(_グループ[[#This Row],[グループ番号]],_構造物[グループ番号],_構造物[施設番号]))</f>
        <v>F01</v>
      </c>
      <c r="D4" t="str" cm="1">
        <f t="array" ref="D4">_xlfn.IFS(_グループ[[#This Row],[グループ番号]]="","",TRUE,_xlfn.XLOOKUP(_グループ[[#This Row],[グループ番号]],_構造物[グループ番号],_構造物[地区名]))</f>
        <v>○○地区</v>
      </c>
      <c r="E4" t="str" cm="1">
        <f t="array" ref="E4">_xlfn.IFS(_グループ[[#This Row],[グループ番号]]="","",TRUE,_xlfn.XLOOKUP(_グループ[[#This Row],[グループ番号]],_構造物[グループ番号],_構造物[施設名]))</f>
        <v>○○幹線水路</v>
      </c>
      <c r="F4" t="str" cm="1">
        <f t="array" ref="F4">_xlfn.IFS(_グループ[[#This Row],[グループ番号]]="","",TRUE,_xlfn.XLOOKUP(_グループ[[#This Row],[グループ番号]],_構造物[グループ番号],_構造物[区分]))</f>
        <v>土木</v>
      </c>
      <c r="G4" t="str" cm="1">
        <f t="array" ref="G4">_xlfn.IFS(_グループ[[#This Row],[グループ番号]]="","",_xlfn.XLOOKUP(_グループ[[#This Row],[グループ番号]],_構造物[グループ番号],_構造物[形式/設備名])="","",TRUE,_xlfn.XLOOKUP(_グループ[[#This Row],[グループ番号]],_構造物[グループ番号],_構造物[形式/設備名]))</f>
        <v>暗渠</v>
      </c>
      <c r="H4" t="str" cm="1">
        <f t="array" ref="H4">_xlfn.IFS(_グループ[[#This Row],[グループ番号]]="","",_xlfn.XLOOKUP(_グループ[[#This Row],[グループ番号]],_構造物[グループ番号],_構造物[規格/装置名])="","",TRUE,_xlfn.XLOOKUP(_グループ[[#This Row],[グループ番号]],_構造物[グループ番号],_構造物[規格/装置名]))</f>
        <v>鉄筋Co造</v>
      </c>
      <c r="I4" t="str" cm="1">
        <f t="array" ref="I4">_xlfn.IFS(_グループ[[#This Row],[グループ番号]]="","",_xlfn.XLOOKUP(_グループ[[#This Row],[グループ番号]],_構造物[グループ番号],_構造物[規模/部位])="","",TRUE,_xlfn.XLOOKUP(_グループ[[#This Row],[グループ番号]],_構造物[グループ番号],_構造物[規模/部位]))</f>
        <v>B2.8×H2.0</v>
      </c>
      <c r="J4" s="14" cm="1">
        <f t="array" ref="J4">_xlfn.IFS(_グループ[[#This Row],[グループ番号]]="","",TRUE,SUMIFS(_構造物[数量],_構造物[グループ番号],_グループ[[#This Row],[グループ番号]]))</f>
        <v>680</v>
      </c>
      <c r="K4" t="str" cm="1">
        <f t="array" ref="K4">_xlfn.IFS(_グループ[[#This Row],[グループ番号]]="","",TRUE,_xlfn.XLOOKUP(_グループ[[#This Row],[グループ番号]],_構造物[グループ番号],_構造物[単位]))</f>
        <v>m</v>
      </c>
      <c r="L4" s="3" cm="1">
        <f t="array" ref="L4">_xlfn.IFS(_グループ[[#This Row],[グループ番号]]="","",TRUE,_xlfn.XLOOKUP(_グループ[[#This Row],[グループ番号]],_構造物[グループ番号],_構造物[供用開始年度(交換年度)]))</f>
        <v>1990</v>
      </c>
      <c r="M4" s="3" cm="1">
        <f t="array" ref="M4">_xlfn.IFS(_グループ[[#This Row],[グループ番号]]="","",_xlfn.XLOOKUP(_グループ[[#This Row],[グループ番号]],_構造物[グループ番号],_構造物[現在の健全度])="","",TRUE,_xlfn.XLOOKUP(_グループ[[#This Row],[グループ番号]],_構造物[グループ番号],_構造物[現在の健全度]))</f>
        <v>3</v>
      </c>
      <c r="N4" t="str" cm="1">
        <f t="array" ref="N4">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ひび割れ(凍害)</v>
      </c>
      <c r="O4" s="3" cm="1">
        <f t="array" ref="O4">_xlfn.IFS(_グループ[[#This Row],[グループ番号]]="","",TRUE,_xlfn.XLOOKUP(_グループ[[#This Row],[グループ番号]],_構造物[グループ番号],_構造物[参考耐用年数]))</f>
        <v>50</v>
      </c>
      <c r="P4" t="s">
        <v>95</v>
      </c>
      <c r="Q4" s="3" t="str" cm="1">
        <f t="array" aca="1" ref="Q4" ca="1">_xlfn.IFS(_グループ[[#This Row],[グループ番号]]="","",_グループ[[#This Row],[性能低下予測方法]]&lt;&gt;"余寿命","",TRUE,_グループ[[#This Row],[参考耐用年数]]-(OFFSET(_共通[[#Headers],[機能診断年度]],1,0)-_グループ[[#This Row],[供用開始年度(交換年度)]]))</f>
        <v/>
      </c>
      <c r="R4" t="str" cm="1">
        <f t="array" ref="R4">_xlfn.IFS(_グループ[[#This Row],[グループ番号]]="","",_グループ[[#This Row],[性能低下予測方法]]&lt;&gt;"余寿命","",TRUE,"参考耐用年数－経過年数")</f>
        <v/>
      </c>
      <c r="S4" s="3" cm="1">
        <f t="array" ref="S4">_xlfn.IFS(_グループ[[#This Row],[グループ番号]]="","",TRUE,_xlfn.XLOOKUP(_グループ[[#This Row],[グループ番号]],_構造物[グループ番号],_構造物[管理水準]))</f>
        <v>1</v>
      </c>
    </row>
    <row r="5" spans="1:19">
      <c r="A5" s="6" cm="1">
        <f t="array" ref="A5">ROW()-ROW(_グループ[#Headers])</f>
        <v>4</v>
      </c>
      <c r="B5" s="8" t="str" cm="1">
        <f t="array" ref="B5">IFERROR(INDEX(_xlfn._xlws.SORT(_xlfn.UNIQUE(_xlfn._xlws.FILTER(_構造物[グループ番号],_構造物[グループ番号]&lt;&gt;"")),1,1,FALSE),_グループ[[#This Row],[通し番号]],0),"")</f>
        <v>F01D04</v>
      </c>
      <c r="C5" t="str" cm="1">
        <f t="array" ref="C5">_xlfn.IFS(_グループ[[#This Row],[グループ番号]]="","",TRUE,_xlfn.XLOOKUP(_グループ[[#This Row],[グループ番号]],_構造物[グループ番号],_構造物[施設番号]))</f>
        <v>F01</v>
      </c>
      <c r="D5" t="str" cm="1">
        <f t="array" ref="D5">_xlfn.IFS(_グループ[[#This Row],[グループ番号]]="","",TRUE,_xlfn.XLOOKUP(_グループ[[#This Row],[グループ番号]],_構造物[グループ番号],_構造物[地区名]))</f>
        <v>○○地区</v>
      </c>
      <c r="E5" t="str" cm="1">
        <f t="array" ref="E5">_xlfn.IFS(_グループ[[#This Row],[グループ番号]]="","",TRUE,_xlfn.XLOOKUP(_グループ[[#This Row],[グループ番号]],_構造物[グループ番号],_構造物[施設名]))</f>
        <v>○○幹線水路</v>
      </c>
      <c r="F5" t="str" cm="1">
        <f t="array" ref="F5">_xlfn.IFS(_グループ[[#This Row],[グループ番号]]="","",TRUE,_xlfn.XLOOKUP(_グループ[[#This Row],[グループ番号]],_構造物[グループ番号],_構造物[区分]))</f>
        <v>土木</v>
      </c>
      <c r="G5" t="str" cm="1">
        <f t="array" ref="G5">_xlfn.IFS(_グループ[[#This Row],[グループ番号]]="","",_xlfn.XLOOKUP(_グループ[[#This Row],[グループ番号]],_構造物[グループ番号],_構造物[形式/設備名])="","",TRUE,_xlfn.XLOOKUP(_グループ[[#This Row],[グループ番号]],_構造物[グループ番号],_構造物[形式/設備名]))</f>
        <v>開水路</v>
      </c>
      <c r="H5" t="str" cm="1">
        <f t="array" ref="H5">_xlfn.IFS(_グループ[[#This Row],[グループ番号]]="","",_xlfn.XLOOKUP(_グループ[[#This Row],[グループ番号]],_構造物[グループ番号],_構造物[規格/装置名])="","",TRUE,_xlfn.XLOOKUP(_グループ[[#This Row],[グループ番号]],_構造物[グループ番号],_構造物[規格/装置名]))</f>
        <v>鉄筋Co造</v>
      </c>
      <c r="I5" t="str" cm="1">
        <f t="array" ref="I5">_xlfn.IFS(_グループ[[#This Row],[グループ番号]]="","",_xlfn.XLOOKUP(_グループ[[#This Row],[グループ番号]],_構造物[グループ番号],_構造物[規模/部位])="","",TRUE,_xlfn.XLOOKUP(_グループ[[#This Row],[グループ番号]],_構造物[グループ番号],_構造物[規模/部位]))</f>
        <v>B2.8×H2.0</v>
      </c>
      <c r="J5" s="14" cm="1">
        <f t="array" ref="J5">_xlfn.IFS(_グループ[[#This Row],[グループ番号]]="","",TRUE,SUMIFS(_構造物[数量],_構造物[グループ番号],_グループ[[#This Row],[グループ番号]]))</f>
        <v>2278</v>
      </c>
      <c r="K5" t="str" cm="1">
        <f t="array" ref="K5">_xlfn.IFS(_グループ[[#This Row],[グループ番号]]="","",TRUE,_xlfn.XLOOKUP(_グループ[[#This Row],[グループ番号]],_構造物[グループ番号],_構造物[単位]))</f>
        <v>m</v>
      </c>
      <c r="L5" s="3" cm="1">
        <f t="array" ref="L5">_xlfn.IFS(_グループ[[#This Row],[グループ番号]]="","",TRUE,_xlfn.XLOOKUP(_グループ[[#This Row],[グループ番号]],_構造物[グループ番号],_構造物[供用開始年度(交換年度)]))</f>
        <v>1990</v>
      </c>
      <c r="M5" s="3" cm="1">
        <f t="array" ref="M5">_xlfn.IFS(_グループ[[#This Row],[グループ番号]]="","",_xlfn.XLOOKUP(_グループ[[#This Row],[グループ番号]],_構造物[グループ番号],_構造物[現在の健全度])="","",TRUE,_xlfn.XLOOKUP(_グループ[[#This Row],[グループ番号]],_構造物[グループ番号],_構造物[現在の健全度]))</f>
        <v>4</v>
      </c>
      <c r="N5" t="str" cm="1">
        <f t="array" ref="N5">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ひび割れ(凍害)</v>
      </c>
      <c r="O5" s="3" cm="1">
        <f t="array" ref="O5">_xlfn.IFS(_グループ[[#This Row],[グループ番号]]="","",TRUE,_xlfn.XLOOKUP(_グループ[[#This Row],[グループ番号]],_構造物[グループ番号],_構造物[参考耐用年数]))</f>
        <v>40</v>
      </c>
      <c r="P5" t="s">
        <v>95</v>
      </c>
      <c r="Q5" s="3" t="str" cm="1">
        <f t="array" aca="1" ref="Q5" ca="1">_xlfn.IFS(_グループ[[#This Row],[グループ番号]]="","",_グループ[[#This Row],[性能低下予測方法]]&lt;&gt;"余寿命","",TRUE,_グループ[[#This Row],[参考耐用年数]]-(OFFSET(_共通[[#Headers],[機能診断年度]],1,0)-_グループ[[#This Row],[供用開始年度(交換年度)]]))</f>
        <v/>
      </c>
      <c r="R5" t="str" cm="1">
        <f t="array" ref="R5">_xlfn.IFS(_グループ[[#This Row],[グループ番号]]="","",_グループ[[#This Row],[性能低下予測方法]]&lt;&gt;"余寿命","",TRUE,"参考耐用年数－経過年数")</f>
        <v/>
      </c>
      <c r="S5" s="3" cm="1">
        <f t="array" ref="S5">_xlfn.IFS(_グループ[[#This Row],[グループ番号]]="","",TRUE,_xlfn.XLOOKUP(_グループ[[#This Row],[グループ番号]],_構造物[グループ番号],_構造物[管理水準]))</f>
        <v>1</v>
      </c>
    </row>
    <row r="6" spans="1:19">
      <c r="A6" s="6" cm="1">
        <f t="array" ref="A6">ROW()-ROW(_グループ[#Headers])</f>
        <v>5</v>
      </c>
      <c r="B6" s="8" t="str" cm="1">
        <f t="array" ref="B6">IFERROR(INDEX(_xlfn._xlws.SORT(_xlfn.UNIQUE(_xlfn._xlws.FILTER(_構造物[グループ番号],_構造物[グループ番号]&lt;&gt;"")),1,1,FALSE),_グループ[[#This Row],[通し番号]],0),"")</f>
        <v>F01D05</v>
      </c>
      <c r="C6" t="str" cm="1">
        <f t="array" ref="C6">_xlfn.IFS(_グループ[[#This Row],[グループ番号]]="","",TRUE,_xlfn.XLOOKUP(_グループ[[#This Row],[グループ番号]],_構造物[グループ番号],_構造物[施設番号]))</f>
        <v>F01</v>
      </c>
      <c r="D6" t="str" cm="1">
        <f t="array" ref="D6">_xlfn.IFS(_グループ[[#This Row],[グループ番号]]="","",TRUE,_xlfn.XLOOKUP(_グループ[[#This Row],[グループ番号]],_構造物[グループ番号],_構造物[地区名]))</f>
        <v>○○地区</v>
      </c>
      <c r="E6" t="str" cm="1">
        <f t="array" ref="E6">_xlfn.IFS(_グループ[[#This Row],[グループ番号]]="","",TRUE,_xlfn.XLOOKUP(_グループ[[#This Row],[グループ番号]],_構造物[グループ番号],_構造物[施設名]))</f>
        <v>○○幹線水路</v>
      </c>
      <c r="F6" t="str" cm="1">
        <f t="array" ref="F6">_xlfn.IFS(_グループ[[#This Row],[グループ番号]]="","",TRUE,_xlfn.XLOOKUP(_グループ[[#This Row],[グループ番号]],_構造物[グループ番号],_構造物[区分]))</f>
        <v>土木</v>
      </c>
      <c r="G6" t="str" cm="1">
        <f t="array" ref="G6">_xlfn.IFS(_グループ[[#This Row],[グループ番号]]="","",_xlfn.XLOOKUP(_グループ[[#This Row],[グループ番号]],_構造物[グループ番号],_構造物[形式/設備名])="","",TRUE,_xlfn.XLOOKUP(_グループ[[#This Row],[グループ番号]],_構造物[グループ番号],_構造物[形式/設備名]))</f>
        <v>開水路</v>
      </c>
      <c r="H6" t="str" cm="1">
        <f t="array" ref="H6">_xlfn.IFS(_グループ[[#This Row],[グループ番号]]="","",_xlfn.XLOOKUP(_グループ[[#This Row],[グループ番号]],_構造物[グループ番号],_構造物[規格/装置名])="","",TRUE,_xlfn.XLOOKUP(_グループ[[#This Row],[グループ番号]],_構造物[グループ番号],_構造物[規格/装置名]))</f>
        <v>鉄筋Co造</v>
      </c>
      <c r="I6" t="str" cm="1">
        <f t="array" ref="I6">_xlfn.IFS(_グループ[[#This Row],[グループ番号]]="","",_xlfn.XLOOKUP(_グループ[[#This Row],[グループ番号]],_構造物[グループ番号],_構造物[規模/部位])="","",TRUE,_xlfn.XLOOKUP(_グループ[[#This Row],[グループ番号]],_構造物[グループ番号],_構造物[規模/部位]))</f>
        <v>B2.6×H1.8</v>
      </c>
      <c r="J6" s="14" cm="1">
        <f t="array" ref="J6">_xlfn.IFS(_グループ[[#This Row],[グループ番号]]="","",TRUE,SUMIFS(_構造物[数量],_構造物[グループ番号],_グループ[[#This Row],[グループ番号]]))</f>
        <v>1223</v>
      </c>
      <c r="K6" t="str" cm="1">
        <f t="array" ref="K6">_xlfn.IFS(_グループ[[#This Row],[グループ番号]]="","",TRUE,_xlfn.XLOOKUP(_グループ[[#This Row],[グループ番号]],_構造物[グループ番号],_構造物[単位]))</f>
        <v>m</v>
      </c>
      <c r="L6" s="3" cm="1">
        <f t="array" ref="L6">_xlfn.IFS(_グループ[[#This Row],[グループ番号]]="","",TRUE,_xlfn.XLOOKUP(_グループ[[#This Row],[グループ番号]],_構造物[グループ番号],_構造物[供用開始年度(交換年度)]))</f>
        <v>1990</v>
      </c>
      <c r="M6" s="3" cm="1">
        <f t="array" ref="M6">_xlfn.IFS(_グループ[[#This Row],[グループ番号]]="","",_xlfn.XLOOKUP(_グループ[[#This Row],[グループ番号]],_構造物[グループ番号],_構造物[現在の健全度])="","",TRUE,_xlfn.XLOOKUP(_グループ[[#This Row],[グループ番号]],_構造物[グループ番号],_構造物[現在の健全度]))</f>
        <v>3</v>
      </c>
      <c r="N6" t="str" cm="1">
        <f t="array" ref="N6">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ひび割れ(初期欠陥),粗骨材剥落(摩耗)</v>
      </c>
      <c r="O6" s="3" cm="1">
        <f t="array" ref="O6">_xlfn.IFS(_グループ[[#This Row],[グループ番号]]="","",TRUE,_xlfn.XLOOKUP(_グループ[[#This Row],[グループ番号]],_構造物[グループ番号],_構造物[参考耐用年数]))</f>
        <v>40</v>
      </c>
      <c r="P6" t="s">
        <v>95</v>
      </c>
      <c r="Q6" s="3" t="str" cm="1">
        <f t="array" aca="1" ref="Q6" ca="1">_xlfn.IFS(_グループ[[#This Row],[グループ番号]]="","",_グループ[[#This Row],[性能低下予測方法]]&lt;&gt;"余寿命","",TRUE,_グループ[[#This Row],[参考耐用年数]]-(OFFSET(_共通[[#Headers],[機能診断年度]],1,0)-_グループ[[#This Row],[供用開始年度(交換年度)]]))</f>
        <v/>
      </c>
      <c r="R6" t="str" cm="1">
        <f t="array" ref="R6">_xlfn.IFS(_グループ[[#This Row],[グループ番号]]="","",_グループ[[#This Row],[性能低下予測方法]]&lt;&gt;"余寿命","",TRUE,"参考耐用年数－経過年数")</f>
        <v/>
      </c>
      <c r="S6" s="3" cm="1">
        <f t="array" ref="S6">_xlfn.IFS(_グループ[[#This Row],[グループ番号]]="","",TRUE,_xlfn.XLOOKUP(_グループ[[#This Row],[グループ番号]],_構造物[グループ番号],_構造物[管理水準]))</f>
        <v>1</v>
      </c>
    </row>
    <row r="7" spans="1:19">
      <c r="A7" s="6" cm="1">
        <f t="array" ref="A7">ROW()-ROW(_グループ[#Headers])</f>
        <v>6</v>
      </c>
      <c r="B7" s="8" t="str" cm="1">
        <f t="array" ref="B7">IFERROR(INDEX(_xlfn._xlws.SORT(_xlfn.UNIQUE(_xlfn._xlws.FILTER(_構造物[グループ番号],_構造物[グループ番号]&lt;&gt;"")),1,1,FALSE),_グループ[[#This Row],[通し番号]],0),"")</f>
        <v>F01D06</v>
      </c>
      <c r="C7" t="str" cm="1">
        <f t="array" ref="C7">_xlfn.IFS(_グループ[[#This Row],[グループ番号]]="","",TRUE,_xlfn.XLOOKUP(_グループ[[#This Row],[グループ番号]],_構造物[グループ番号],_構造物[施設番号]))</f>
        <v>F01</v>
      </c>
      <c r="D7" t="str" cm="1">
        <f t="array" ref="D7">_xlfn.IFS(_グループ[[#This Row],[グループ番号]]="","",TRUE,_xlfn.XLOOKUP(_グループ[[#This Row],[グループ番号]],_構造物[グループ番号],_構造物[地区名]))</f>
        <v>○○地区</v>
      </c>
      <c r="E7" t="str" cm="1">
        <f t="array" ref="E7">_xlfn.IFS(_グループ[[#This Row],[グループ番号]]="","",TRUE,_xlfn.XLOOKUP(_グループ[[#This Row],[グループ番号]],_構造物[グループ番号],_構造物[施設名]))</f>
        <v>○○幹線水路</v>
      </c>
      <c r="F7" t="str" cm="1">
        <f t="array" ref="F7">_xlfn.IFS(_グループ[[#This Row],[グループ番号]]="","",TRUE,_xlfn.XLOOKUP(_グループ[[#This Row],[グループ番号]],_構造物[グループ番号],_構造物[区分]))</f>
        <v>土木</v>
      </c>
      <c r="G7" t="str" cm="1">
        <f t="array" ref="G7">_xlfn.IFS(_グループ[[#This Row],[グループ番号]]="","",_xlfn.XLOOKUP(_グループ[[#This Row],[グループ番号]],_構造物[グループ番号],_構造物[形式/設備名])="","",TRUE,_xlfn.XLOOKUP(_グループ[[#This Row],[グループ番号]],_構造物[グループ番号],_構造物[形式/設備名]))</f>
        <v>開水路</v>
      </c>
      <c r="H7" t="str" cm="1">
        <f t="array" ref="H7">_xlfn.IFS(_グループ[[#This Row],[グループ番号]]="","",_xlfn.XLOOKUP(_グループ[[#This Row],[グループ番号]],_構造物[グループ番号],_構造物[規格/装置名])="","",TRUE,_xlfn.XLOOKUP(_グループ[[#This Row],[グループ番号]],_構造物[グループ番号],_構造物[規格/装置名]))</f>
        <v>鉄筋Co造</v>
      </c>
      <c r="I7" t="str" cm="1">
        <f t="array" ref="I7">_xlfn.IFS(_グループ[[#This Row],[グループ番号]]="","",_xlfn.XLOOKUP(_グループ[[#This Row],[グループ番号]],_構造物[グループ番号],_構造物[規模/部位])="","",TRUE,_xlfn.XLOOKUP(_グループ[[#This Row],[グループ番号]],_構造物[グループ番号],_構造物[規模/部位]))</f>
        <v>B2.6×H1.8</v>
      </c>
      <c r="J7" s="14" cm="1">
        <f t="array" ref="J7">_xlfn.IFS(_グループ[[#This Row],[グループ番号]]="","",TRUE,SUMIFS(_構造物[数量],_構造物[グループ番号],_グループ[[#This Row],[グループ番号]]))</f>
        <v>1281</v>
      </c>
      <c r="K7" t="str" cm="1">
        <f t="array" ref="K7">_xlfn.IFS(_グループ[[#This Row],[グループ番号]]="","",TRUE,_xlfn.XLOOKUP(_グループ[[#This Row],[グループ番号]],_構造物[グループ番号],_構造物[単位]))</f>
        <v>m</v>
      </c>
      <c r="L7" s="3" cm="1">
        <f t="array" ref="L7">_xlfn.IFS(_グループ[[#This Row],[グループ番号]]="","",TRUE,_xlfn.XLOOKUP(_グループ[[#This Row],[グループ番号]],_構造物[グループ番号],_構造物[供用開始年度(交換年度)]))</f>
        <v>1990</v>
      </c>
      <c r="M7" s="3" cm="1">
        <f t="array" ref="M7">_xlfn.IFS(_グループ[[#This Row],[グループ番号]]="","",_xlfn.XLOOKUP(_グループ[[#This Row],[グループ番号]],_構造物[グループ番号],_構造物[現在の健全度])="","",TRUE,_xlfn.XLOOKUP(_グループ[[#This Row],[グループ番号]],_構造物[グループ番号],_構造物[現在の健全度]))</f>
        <v>4</v>
      </c>
      <c r="N7" t="str" cm="1">
        <f t="array" ref="N7">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ひび割れ(初期欠陥)</v>
      </c>
      <c r="O7" s="3" cm="1">
        <f t="array" ref="O7">_xlfn.IFS(_グループ[[#This Row],[グループ番号]]="","",TRUE,_xlfn.XLOOKUP(_グループ[[#This Row],[グループ番号]],_構造物[グループ番号],_構造物[参考耐用年数]))</f>
        <v>40</v>
      </c>
      <c r="P7" t="s">
        <v>95</v>
      </c>
      <c r="Q7" s="3" t="str" cm="1">
        <f t="array" aca="1" ref="Q7" ca="1">_xlfn.IFS(_グループ[[#This Row],[グループ番号]]="","",_グループ[[#This Row],[性能低下予測方法]]&lt;&gt;"余寿命","",TRUE,_グループ[[#This Row],[参考耐用年数]]-(OFFSET(_共通[[#Headers],[機能診断年度]],1,0)-_グループ[[#This Row],[供用開始年度(交換年度)]]))</f>
        <v/>
      </c>
      <c r="R7" t="str" cm="1">
        <f t="array" ref="R7">_xlfn.IFS(_グループ[[#This Row],[グループ番号]]="","",_グループ[[#This Row],[性能低下予測方法]]&lt;&gt;"余寿命","",TRUE,"参考耐用年数－経過年数")</f>
        <v/>
      </c>
      <c r="S7" s="3" cm="1">
        <f t="array" ref="S7">_xlfn.IFS(_グループ[[#This Row],[グループ番号]]="","",TRUE,_xlfn.XLOOKUP(_グループ[[#This Row],[グループ番号]],_構造物[グループ番号],_構造物[管理水準]))</f>
        <v>1</v>
      </c>
    </row>
    <row r="8" spans="1:19">
      <c r="A8" s="6" cm="1">
        <f t="array" ref="A8">ROW()-ROW(_グループ[#Headers])</f>
        <v>7</v>
      </c>
      <c r="B8" s="8" t="str" cm="1">
        <f t="array" ref="B8">IFERROR(INDEX(_xlfn._xlws.SORT(_xlfn.UNIQUE(_xlfn._xlws.FILTER(_構造物[グループ番号],_構造物[グループ番号]&lt;&gt;"")),1,1,FALSE),_グループ[[#This Row],[通し番号]],0),"")</f>
        <v>F01D07</v>
      </c>
      <c r="C8" t="str" cm="1">
        <f t="array" ref="C8">_xlfn.IFS(_グループ[[#This Row],[グループ番号]]="","",TRUE,_xlfn.XLOOKUP(_グループ[[#This Row],[グループ番号]],_構造物[グループ番号],_構造物[施設番号]))</f>
        <v>F01</v>
      </c>
      <c r="D8" t="str" cm="1">
        <f t="array" ref="D8">_xlfn.IFS(_グループ[[#This Row],[グループ番号]]="","",TRUE,_xlfn.XLOOKUP(_グループ[[#This Row],[グループ番号]],_構造物[グループ番号],_構造物[地区名]))</f>
        <v>○○地区</v>
      </c>
      <c r="E8" t="str" cm="1">
        <f t="array" ref="E8">_xlfn.IFS(_グループ[[#This Row],[グループ番号]]="","",TRUE,_xlfn.XLOOKUP(_グループ[[#This Row],[グループ番号]],_構造物[グループ番号],_構造物[施設名]))</f>
        <v>○○幹線水路</v>
      </c>
      <c r="F8" t="str" cm="1">
        <f t="array" ref="F8">_xlfn.IFS(_グループ[[#This Row],[グループ番号]]="","",TRUE,_xlfn.XLOOKUP(_グループ[[#This Row],[グループ番号]],_構造物[グループ番号],_構造物[区分]))</f>
        <v>土木</v>
      </c>
      <c r="G8" t="str" cm="1">
        <f t="array" ref="G8">_xlfn.IFS(_グループ[[#This Row],[グループ番号]]="","",_xlfn.XLOOKUP(_グループ[[#This Row],[グループ番号]],_構造物[グループ番号],_構造物[形式/設備名])="","",TRUE,_xlfn.XLOOKUP(_グループ[[#This Row],[グループ番号]],_構造物[グループ番号],_構造物[形式/設備名]))</f>
        <v>開水路</v>
      </c>
      <c r="H8" t="str" cm="1">
        <f t="array" ref="H8">_xlfn.IFS(_グループ[[#This Row],[グループ番号]]="","",_xlfn.XLOOKUP(_グループ[[#This Row],[グループ番号]],_構造物[グループ番号],_構造物[規格/装置名])="","",TRUE,_xlfn.XLOOKUP(_グループ[[#This Row],[グループ番号]],_構造物[グループ番号],_構造物[規格/装置名]))</f>
        <v>鉄筋Co造</v>
      </c>
      <c r="I8" t="str" cm="1">
        <f t="array" ref="I8">_xlfn.IFS(_グループ[[#This Row],[グループ番号]]="","",_xlfn.XLOOKUP(_グループ[[#This Row],[グループ番号]],_構造物[グループ番号],_構造物[規模/部位])="","",TRUE,_xlfn.XLOOKUP(_グループ[[#This Row],[グループ番号]],_構造物[グループ番号],_構造物[規模/部位]))</f>
        <v>B2.4×H1.6</v>
      </c>
      <c r="J8" s="14" cm="1">
        <f t="array" ref="J8">_xlfn.IFS(_グループ[[#This Row],[グループ番号]]="","",TRUE,SUMIFS(_構造物[数量],_構造物[グループ番号],_グループ[[#This Row],[グループ番号]]))</f>
        <v>1392</v>
      </c>
      <c r="K8" t="str" cm="1">
        <f t="array" ref="K8">_xlfn.IFS(_グループ[[#This Row],[グループ番号]]="","",TRUE,_xlfn.XLOOKUP(_グループ[[#This Row],[グループ番号]],_構造物[グループ番号],_構造物[単位]))</f>
        <v>m</v>
      </c>
      <c r="L8" s="3" cm="1">
        <f t="array" ref="L8">_xlfn.IFS(_グループ[[#This Row],[グループ番号]]="","",TRUE,_xlfn.XLOOKUP(_グループ[[#This Row],[グループ番号]],_構造物[グループ番号],_構造物[供用開始年度(交換年度)]))</f>
        <v>1990</v>
      </c>
      <c r="M8" s="3" cm="1">
        <f t="array" ref="M8">_xlfn.IFS(_グループ[[#This Row],[グループ番号]]="","",_xlfn.XLOOKUP(_グループ[[#This Row],[グループ番号]],_構造物[グループ番号],_構造物[現在の健全度])="","",TRUE,_xlfn.XLOOKUP(_グループ[[#This Row],[グループ番号]],_構造物[グループ番号],_構造物[現在の健全度]))</f>
        <v>4</v>
      </c>
      <c r="N8" t="str" cm="1">
        <f t="array" ref="N8">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ひび割れ(初期欠陥)</v>
      </c>
      <c r="O8" s="3" cm="1">
        <f t="array" ref="O8">_xlfn.IFS(_グループ[[#This Row],[グループ番号]]="","",TRUE,_xlfn.XLOOKUP(_グループ[[#This Row],[グループ番号]],_構造物[グループ番号],_構造物[参考耐用年数]))</f>
        <v>40</v>
      </c>
      <c r="P8" t="s">
        <v>95</v>
      </c>
      <c r="Q8" s="3" t="str" cm="1">
        <f t="array" aca="1" ref="Q8" ca="1">_xlfn.IFS(_グループ[[#This Row],[グループ番号]]="","",_グループ[[#This Row],[性能低下予測方法]]&lt;&gt;"余寿命","",TRUE,_グループ[[#This Row],[参考耐用年数]]-(OFFSET(_共通[[#Headers],[機能診断年度]],1,0)-_グループ[[#This Row],[供用開始年度(交換年度)]]))</f>
        <v/>
      </c>
      <c r="R8" t="str" cm="1">
        <f t="array" ref="R8">_xlfn.IFS(_グループ[[#This Row],[グループ番号]]="","",_グループ[[#This Row],[性能低下予測方法]]&lt;&gt;"余寿命","",TRUE,"参考耐用年数－経過年数")</f>
        <v/>
      </c>
      <c r="S8" s="3" cm="1">
        <f t="array" ref="S8">_xlfn.IFS(_グループ[[#This Row],[グループ番号]]="","",TRUE,_xlfn.XLOOKUP(_グループ[[#This Row],[グループ番号]],_構造物[グループ番号],_構造物[管理水準]))</f>
        <v>1</v>
      </c>
    </row>
    <row r="9" spans="1:19">
      <c r="A9" s="6" cm="1">
        <f t="array" ref="A9">ROW()-ROW(_グループ[#Headers])</f>
        <v>8</v>
      </c>
      <c r="B9" s="8" t="str" cm="1">
        <f t="array" ref="B9">IFERROR(INDEX(_xlfn._xlws.SORT(_xlfn.UNIQUE(_xlfn._xlws.FILTER(_構造物[グループ番号],_構造物[グループ番号]&lt;&gt;"")),1,1,FALSE),_グループ[[#This Row],[通し番号]],0),"")</f>
        <v>F01K01</v>
      </c>
      <c r="C9" t="str" cm="1">
        <f t="array" ref="C9">_xlfn.IFS(_グループ[[#This Row],[グループ番号]]="","",TRUE,_xlfn.XLOOKUP(_グループ[[#This Row],[グループ番号]],_構造物[グループ番号],_構造物[施設番号]))</f>
        <v>F01</v>
      </c>
      <c r="D9" t="str" cm="1">
        <f t="array" ref="D9">_xlfn.IFS(_グループ[[#This Row],[グループ番号]]="","",TRUE,_xlfn.XLOOKUP(_グループ[[#This Row],[グループ番号]],_構造物[グループ番号],_構造物[地区名]))</f>
        <v>○○地区</v>
      </c>
      <c r="E9" t="str" cm="1">
        <f t="array" ref="E9">_xlfn.IFS(_グループ[[#This Row],[グループ番号]]="","",TRUE,_xlfn.XLOOKUP(_グループ[[#This Row],[グループ番号]],_構造物[グループ番号],_構造物[施設名]))</f>
        <v>○○幹線水路</v>
      </c>
      <c r="F9" t="str" cm="1">
        <f t="array" ref="F9">_xlfn.IFS(_グループ[[#This Row],[グループ番号]]="","",TRUE,_xlfn.XLOOKUP(_グループ[[#This Row],[グループ番号]],_構造物[グループ番号],_構造物[区分]))</f>
        <v>機械</v>
      </c>
      <c r="G9" t="str" cm="1">
        <f t="array" ref="G9">_xlfn.IFS(_グループ[[#This Row],[グループ番号]]="","",_xlfn.XLOOKUP(_グループ[[#This Row],[グループ番号]],_構造物[グループ番号],_構造物[形式/設備名])="","",TRUE,_xlfn.XLOOKUP(_グループ[[#This Row],[グループ番号]],_構造物[グループ番号],_構造物[形式/設備名]))</f>
        <v>○○分水ゲート(No.1)</v>
      </c>
      <c r="H9" t="str" cm="1">
        <f t="array" ref="H9">_xlfn.IFS(_グループ[[#This Row],[グループ番号]]="","",_xlfn.XLOOKUP(_グループ[[#This Row],[グループ番号]],_構造物[グループ番号],_構造物[規格/装置名])="","",TRUE,_xlfn.XLOOKUP(_グループ[[#This Row],[グループ番号]],_構造物[グループ番号],_構造物[規格/装置名]))</f>
        <v>扉体</v>
      </c>
      <c r="I9" t="str" cm="1">
        <f t="array" ref="I9">_xlfn.IFS(_グループ[[#This Row],[グループ番号]]="","",_xlfn.XLOOKUP(_グループ[[#This Row],[グループ番号]],_構造物[グループ番号],_構造物[規模/部位])="","",TRUE,_xlfn.XLOOKUP(_グループ[[#This Row],[グループ番号]],_構造物[グループ番号],_構造物[規模/部位]))</f>
        <v/>
      </c>
      <c r="J9" s="14" cm="1">
        <f t="array" ref="J9">_xlfn.IFS(_グループ[[#This Row],[グループ番号]]="","",TRUE,SUMIFS(_構造物[数量],_構造物[グループ番号],_グループ[[#This Row],[グループ番号]]))</f>
        <v>1</v>
      </c>
      <c r="K9" t="str" cm="1">
        <f t="array" ref="K9">_xlfn.IFS(_グループ[[#This Row],[グループ番号]]="","",TRUE,_xlfn.XLOOKUP(_グループ[[#This Row],[グループ番号]],_構造物[グループ番号],_構造物[単位]))</f>
        <v>基</v>
      </c>
      <c r="L9" s="3" cm="1">
        <f t="array" ref="L9">_xlfn.IFS(_グループ[[#This Row],[グループ番号]]="","",TRUE,_xlfn.XLOOKUP(_グループ[[#This Row],[グループ番号]],_構造物[グループ番号],_構造物[供用開始年度(交換年度)]))</f>
        <v>1990</v>
      </c>
      <c r="M9" s="3" cm="1">
        <f t="array" ref="M9">_xlfn.IFS(_グループ[[#This Row],[グループ番号]]="","",_xlfn.XLOOKUP(_グループ[[#This Row],[グループ番号]],_構造物[グループ番号],_構造物[現在の健全度])="","",TRUE,_xlfn.XLOOKUP(_グループ[[#This Row],[グループ番号]],_構造物[グループ番号],_構造物[現在の健全度]))</f>
        <v>2</v>
      </c>
      <c r="N9" t="str" cm="1">
        <f t="array" ref="N9">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9" s="3" cm="1">
        <f t="array" ref="O9">_xlfn.IFS(_グループ[[#This Row],[グループ番号]]="","",TRUE,_xlfn.XLOOKUP(_グループ[[#This Row],[グループ番号]],_構造物[グループ番号],_構造物[参考耐用年数]))</f>
        <v>40</v>
      </c>
      <c r="P9" t="s">
        <v>96</v>
      </c>
      <c r="Q9" s="3" cm="1">
        <f t="array" aca="1" ref="Q9" ca="1">_xlfn.IFS(_グループ[[#This Row],[グループ番号]]="","",_グループ[[#This Row],[性能低下予測方法]]&lt;&gt;"余寿命","",TRUE,_グループ[[#This Row],[参考耐用年数]]-(OFFSET(_共通[[#Headers],[機能診断年度]],1,0)-_グループ[[#This Row],[供用開始年度(交換年度)]]))</f>
        <v>5</v>
      </c>
      <c r="R9" t="str" cm="1">
        <f t="array" ref="R9">_xlfn.IFS(_グループ[[#This Row],[グループ番号]]="","",_グループ[[#This Row],[性能低下予測方法]]&lt;&gt;"余寿命","",TRUE,"参考耐用年数－経過年数")</f>
        <v>参考耐用年数－経過年数</v>
      </c>
      <c r="S9" s="3" t="str" cm="1">
        <f t="array" ref="S9">_xlfn.IFS(_グループ[[#This Row],[グループ番号]]="","",TRUE,_xlfn.XLOOKUP(_グループ[[#This Row],[グループ番号]],_構造物[グループ番号],_構造物[管理水準]))</f>
        <v>TBM</v>
      </c>
    </row>
    <row r="10" spans="1:19">
      <c r="A10" s="6" cm="1">
        <f t="array" ref="A10">ROW()-ROW(_グループ[#Headers])</f>
        <v>9</v>
      </c>
      <c r="B10" s="8" t="str" cm="1">
        <f t="array" ref="B10">IFERROR(INDEX(_xlfn._xlws.SORT(_xlfn.UNIQUE(_xlfn._xlws.FILTER(_構造物[グループ番号],_構造物[グループ番号]&lt;&gt;"")),1,1,FALSE),_グループ[[#This Row],[通し番号]],0),"")</f>
        <v>F01K02</v>
      </c>
      <c r="C10" t="str" cm="1">
        <f t="array" ref="C10">_xlfn.IFS(_グループ[[#This Row],[グループ番号]]="","",TRUE,_xlfn.XLOOKUP(_グループ[[#This Row],[グループ番号]],_構造物[グループ番号],_構造物[施設番号]))</f>
        <v>F01</v>
      </c>
      <c r="D10" t="str" cm="1">
        <f t="array" ref="D10">_xlfn.IFS(_グループ[[#This Row],[グループ番号]]="","",TRUE,_xlfn.XLOOKUP(_グループ[[#This Row],[グループ番号]],_構造物[グループ番号],_構造物[地区名]))</f>
        <v>○○地区</v>
      </c>
      <c r="E10" t="str" cm="1">
        <f t="array" ref="E10">_xlfn.IFS(_グループ[[#This Row],[グループ番号]]="","",TRUE,_xlfn.XLOOKUP(_グループ[[#This Row],[グループ番号]],_構造物[グループ番号],_構造物[施設名]))</f>
        <v>○○幹線水路</v>
      </c>
      <c r="F10" t="str" cm="1">
        <f t="array" ref="F10">_xlfn.IFS(_グループ[[#This Row],[グループ番号]]="","",TRUE,_xlfn.XLOOKUP(_グループ[[#This Row],[グループ番号]],_構造物[グループ番号],_構造物[区分]))</f>
        <v>機械</v>
      </c>
      <c r="G10" t="str" cm="1">
        <f t="array" ref="G10">_xlfn.IFS(_グループ[[#This Row],[グループ番号]]="","",_xlfn.XLOOKUP(_グループ[[#This Row],[グループ番号]],_構造物[グループ番号],_構造物[形式/設備名])="","",TRUE,_xlfn.XLOOKUP(_グループ[[#This Row],[グループ番号]],_構造物[グループ番号],_構造物[形式/設備名]))</f>
        <v>○○分水ゲート(No.1)</v>
      </c>
      <c r="H10" t="str" cm="1">
        <f t="array" ref="H10">_xlfn.IFS(_グループ[[#This Row],[グループ番号]]="","",_xlfn.XLOOKUP(_グループ[[#This Row],[グループ番号]],_構造物[グループ番号],_構造物[規格/装置名])="","",TRUE,_xlfn.XLOOKUP(_グループ[[#This Row],[グループ番号]],_構造物[グループ番号],_構造物[規格/装置名]))</f>
        <v>戸当り</v>
      </c>
      <c r="I10" t="str" cm="1">
        <f t="array" ref="I10">_xlfn.IFS(_グループ[[#This Row],[グループ番号]]="","",_xlfn.XLOOKUP(_グループ[[#This Row],[グループ番号]],_構造物[グループ番号],_構造物[規模/部位])="","",TRUE,_xlfn.XLOOKUP(_グループ[[#This Row],[グループ番号]],_構造物[グループ番号],_構造物[規模/部位]))</f>
        <v/>
      </c>
      <c r="J10" s="14" cm="1">
        <f t="array" ref="J10">_xlfn.IFS(_グループ[[#This Row],[グループ番号]]="","",TRUE,SUMIFS(_構造物[数量],_構造物[グループ番号],_グループ[[#This Row],[グループ番号]]))</f>
        <v>1</v>
      </c>
      <c r="K10" t="str" cm="1">
        <f t="array" ref="K10">_xlfn.IFS(_グループ[[#This Row],[グループ番号]]="","",TRUE,_xlfn.XLOOKUP(_グループ[[#This Row],[グループ番号]],_構造物[グループ番号],_構造物[単位]))</f>
        <v>基</v>
      </c>
      <c r="L10" s="3" cm="1">
        <f t="array" ref="L10">_xlfn.IFS(_グループ[[#This Row],[グループ番号]]="","",TRUE,_xlfn.XLOOKUP(_グループ[[#This Row],[グループ番号]],_構造物[グループ番号],_構造物[供用開始年度(交換年度)]))</f>
        <v>1990</v>
      </c>
      <c r="M10" s="3" cm="1">
        <f t="array" ref="M10">_xlfn.IFS(_グループ[[#This Row],[グループ番号]]="","",_xlfn.XLOOKUP(_グループ[[#This Row],[グループ番号]],_構造物[グループ番号],_構造物[現在の健全度])="","",TRUE,_xlfn.XLOOKUP(_グループ[[#This Row],[グループ番号]],_構造物[グループ番号],_構造物[現在の健全度]))</f>
        <v>4</v>
      </c>
      <c r="N10" t="str" cm="1">
        <f t="array" ref="N10">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10" s="3" cm="1">
        <f t="array" ref="O10">_xlfn.IFS(_グループ[[#This Row],[グループ番号]]="","",TRUE,_xlfn.XLOOKUP(_グループ[[#This Row],[グループ番号]],_構造物[グループ番号],_構造物[参考耐用年数]))</f>
        <v>40</v>
      </c>
      <c r="P10" t="s">
        <v>96</v>
      </c>
      <c r="Q10" s="3" cm="1">
        <f t="array" aca="1" ref="Q10" ca="1">_xlfn.IFS(_グループ[[#This Row],[グループ番号]]="","",_グループ[[#This Row],[性能低下予測方法]]&lt;&gt;"余寿命","",TRUE,_グループ[[#This Row],[参考耐用年数]]-(OFFSET(_共通[[#Headers],[機能診断年度]],1,0)-_グループ[[#This Row],[供用開始年度(交換年度)]]))</f>
        <v>5</v>
      </c>
      <c r="R10" t="str" cm="1">
        <f t="array" ref="R10">_xlfn.IFS(_グループ[[#This Row],[グループ番号]]="","",_グループ[[#This Row],[性能低下予測方法]]&lt;&gt;"余寿命","",TRUE,"参考耐用年数－経過年数")</f>
        <v>参考耐用年数－経過年数</v>
      </c>
      <c r="S10" s="3" t="str" cm="1">
        <f t="array" ref="S10">_xlfn.IFS(_グループ[[#This Row],[グループ番号]]="","",TRUE,_xlfn.XLOOKUP(_グループ[[#This Row],[グループ番号]],_構造物[グループ番号],_構造物[管理水準]))</f>
        <v>TBM</v>
      </c>
    </row>
    <row r="11" spans="1:19">
      <c r="A11" s="6" cm="1">
        <f t="array" ref="A11">ROW()-ROW(_グループ[#Headers])</f>
        <v>10</v>
      </c>
      <c r="B11" s="8" t="str" cm="1">
        <f t="array" ref="B11">IFERROR(INDEX(_xlfn._xlws.SORT(_xlfn.UNIQUE(_xlfn._xlws.FILTER(_構造物[グループ番号],_構造物[グループ番号]&lt;&gt;"")),1,1,FALSE),_グループ[[#This Row],[通し番号]],0),"")</f>
        <v>F01K03</v>
      </c>
      <c r="C11" t="str" cm="1">
        <f t="array" ref="C11">_xlfn.IFS(_グループ[[#This Row],[グループ番号]]="","",TRUE,_xlfn.XLOOKUP(_グループ[[#This Row],[グループ番号]],_構造物[グループ番号],_構造物[施設番号]))</f>
        <v>F01</v>
      </c>
      <c r="D11" t="str" cm="1">
        <f t="array" ref="D11">_xlfn.IFS(_グループ[[#This Row],[グループ番号]]="","",TRUE,_xlfn.XLOOKUP(_グループ[[#This Row],[グループ番号]],_構造物[グループ番号],_構造物[地区名]))</f>
        <v>○○地区</v>
      </c>
      <c r="E11" t="str" cm="1">
        <f t="array" ref="E11">_xlfn.IFS(_グループ[[#This Row],[グループ番号]]="","",TRUE,_xlfn.XLOOKUP(_グループ[[#This Row],[グループ番号]],_構造物[グループ番号],_構造物[施設名]))</f>
        <v>○○幹線水路</v>
      </c>
      <c r="F11" t="str" cm="1">
        <f t="array" ref="F11">_xlfn.IFS(_グループ[[#This Row],[グループ番号]]="","",TRUE,_xlfn.XLOOKUP(_グループ[[#This Row],[グループ番号]],_構造物[グループ番号],_構造物[区分]))</f>
        <v>機械</v>
      </c>
      <c r="G11" t="str" cm="1">
        <f t="array" ref="G11">_xlfn.IFS(_グループ[[#This Row],[グループ番号]]="","",_xlfn.XLOOKUP(_グループ[[#This Row],[グループ番号]],_構造物[グループ番号],_構造物[形式/設備名])="","",TRUE,_xlfn.XLOOKUP(_グループ[[#This Row],[グループ番号]],_構造物[グループ番号],_構造物[形式/設備名]))</f>
        <v>○○分水ゲート(No.1)</v>
      </c>
      <c r="H11" t="str" cm="1">
        <f t="array" ref="H11">_xlfn.IFS(_グループ[[#This Row],[グループ番号]]="","",_xlfn.XLOOKUP(_グループ[[#This Row],[グループ番号]],_構造物[グループ番号],_構造物[規格/装置名])="","",TRUE,_xlfn.XLOOKUP(_グループ[[#This Row],[グループ番号]],_構造物[グループ番号],_構造物[規格/装置名]))</f>
        <v>開閉装置</v>
      </c>
      <c r="I11" t="str" cm="1">
        <f t="array" ref="I11">_xlfn.IFS(_グループ[[#This Row],[グループ番号]]="","",_xlfn.XLOOKUP(_グループ[[#This Row],[グループ番号]],_構造物[グループ番号],_構造物[規模/部位])="","",TRUE,_xlfn.XLOOKUP(_グループ[[#This Row],[グループ番号]],_構造物[グループ番号],_構造物[規模/部位]))</f>
        <v/>
      </c>
      <c r="J11" s="14" cm="1">
        <f t="array" ref="J11">_xlfn.IFS(_グループ[[#This Row],[グループ番号]]="","",TRUE,SUMIFS(_構造物[数量],_構造物[グループ番号],_グループ[[#This Row],[グループ番号]]))</f>
        <v>1</v>
      </c>
      <c r="K11" t="str" cm="1">
        <f t="array" ref="K11">_xlfn.IFS(_グループ[[#This Row],[グループ番号]]="","",TRUE,_xlfn.XLOOKUP(_グループ[[#This Row],[グループ番号]],_構造物[グループ番号],_構造物[単位]))</f>
        <v>基</v>
      </c>
      <c r="L11" s="3" cm="1">
        <f t="array" ref="L11">_xlfn.IFS(_グループ[[#This Row],[グループ番号]]="","",TRUE,_xlfn.XLOOKUP(_グループ[[#This Row],[グループ番号]],_構造物[グループ番号],_構造物[供用開始年度(交換年度)]))</f>
        <v>1990</v>
      </c>
      <c r="M11" s="3" cm="1">
        <f t="array" ref="M11">_xlfn.IFS(_グループ[[#This Row],[グループ番号]]="","",_xlfn.XLOOKUP(_グループ[[#This Row],[グループ番号]],_構造物[グループ番号],_構造物[現在の健全度])="","",TRUE,_xlfn.XLOOKUP(_グループ[[#This Row],[グループ番号]],_構造物[グループ番号],_構造物[現在の健全度]))</f>
        <v>2</v>
      </c>
      <c r="N11" t="str" cm="1">
        <f t="array" ref="N11">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11" s="3" cm="1">
        <f t="array" ref="O11">_xlfn.IFS(_グループ[[#This Row],[グループ番号]]="","",TRUE,_xlfn.XLOOKUP(_グループ[[#This Row],[グループ番号]],_構造物[グループ番号],_構造物[参考耐用年数]))</f>
        <v>40</v>
      </c>
      <c r="P11" t="s">
        <v>96</v>
      </c>
      <c r="Q11" s="3" cm="1">
        <f t="array" aca="1" ref="Q11" ca="1">_xlfn.IFS(_グループ[[#This Row],[グループ番号]]="","",_グループ[[#This Row],[性能低下予測方法]]&lt;&gt;"余寿命","",TRUE,_グループ[[#This Row],[参考耐用年数]]-(OFFSET(_共通[[#Headers],[機能診断年度]],1,0)-_グループ[[#This Row],[供用開始年度(交換年度)]]))</f>
        <v>5</v>
      </c>
      <c r="R11" t="str" cm="1">
        <f t="array" ref="R11">_xlfn.IFS(_グループ[[#This Row],[グループ番号]]="","",_グループ[[#This Row],[性能低下予測方法]]&lt;&gt;"余寿命","",TRUE,"参考耐用年数－経過年数")</f>
        <v>参考耐用年数－経過年数</v>
      </c>
      <c r="S11" s="3" t="str" cm="1">
        <f t="array" ref="S11">_xlfn.IFS(_グループ[[#This Row],[グループ番号]]="","",TRUE,_xlfn.XLOOKUP(_グループ[[#This Row],[グループ番号]],_構造物[グループ番号],_構造物[管理水準]))</f>
        <v>TBM</v>
      </c>
    </row>
    <row r="12" spans="1:19">
      <c r="A12" s="6" cm="1">
        <f t="array" ref="A12">ROW()-ROW(_グループ[#Headers])</f>
        <v>11</v>
      </c>
      <c r="B12" s="8" t="str" cm="1">
        <f t="array" ref="B12">IFERROR(INDEX(_xlfn._xlws.SORT(_xlfn.UNIQUE(_xlfn._xlws.FILTER(_構造物[グループ番号],_構造物[グループ番号]&lt;&gt;"")),1,1,FALSE),_グループ[[#This Row],[通し番号]],0),"")</f>
        <v>F01K04</v>
      </c>
      <c r="C12" t="str" cm="1">
        <f t="array" ref="C12">_xlfn.IFS(_グループ[[#This Row],[グループ番号]]="","",TRUE,_xlfn.XLOOKUP(_グループ[[#This Row],[グループ番号]],_構造物[グループ番号],_構造物[施設番号]))</f>
        <v>F01</v>
      </c>
      <c r="D12" t="str" cm="1">
        <f t="array" ref="D12">_xlfn.IFS(_グループ[[#This Row],[グループ番号]]="","",TRUE,_xlfn.XLOOKUP(_グループ[[#This Row],[グループ番号]],_構造物[グループ番号],_構造物[地区名]))</f>
        <v>○○地区</v>
      </c>
      <c r="E12" t="str" cm="1">
        <f t="array" ref="E12">_xlfn.IFS(_グループ[[#This Row],[グループ番号]]="","",TRUE,_xlfn.XLOOKUP(_グループ[[#This Row],[グループ番号]],_構造物[グループ番号],_構造物[施設名]))</f>
        <v>○○幹線水路</v>
      </c>
      <c r="F12" t="str" cm="1">
        <f t="array" ref="F12">_xlfn.IFS(_グループ[[#This Row],[グループ番号]]="","",TRUE,_xlfn.XLOOKUP(_グループ[[#This Row],[グループ番号]],_構造物[グループ番号],_構造物[区分]))</f>
        <v>機械</v>
      </c>
      <c r="G12" t="str" cm="1">
        <f t="array" ref="G12">_xlfn.IFS(_グループ[[#This Row],[グループ番号]]="","",_xlfn.XLOOKUP(_グループ[[#This Row],[グループ番号]],_構造物[グループ番号],_構造物[形式/設備名])="","",TRUE,_xlfn.XLOOKUP(_グループ[[#This Row],[グループ番号]],_構造物[グループ番号],_構造物[形式/設備名]))</f>
        <v>○○分水ゲート(No.1)</v>
      </c>
      <c r="H12" t="str" cm="1">
        <f t="array" ref="H12">_xlfn.IFS(_グループ[[#This Row],[グループ番号]]="","",_xlfn.XLOOKUP(_グループ[[#This Row],[グループ番号]],_構造物[グループ番号],_構造物[規格/装置名])="","",TRUE,_xlfn.XLOOKUP(_グループ[[#This Row],[グループ番号]],_構造物[グループ番号],_構造物[規格/装置名]))</f>
        <v>機側操作盤</v>
      </c>
      <c r="I12" t="str" cm="1">
        <f t="array" ref="I12">_xlfn.IFS(_グループ[[#This Row],[グループ番号]]="","",_xlfn.XLOOKUP(_グループ[[#This Row],[グループ番号]],_構造物[グループ番号],_構造物[規模/部位])="","",TRUE,_xlfn.XLOOKUP(_グループ[[#This Row],[グループ番号]],_構造物[グループ番号],_構造物[規模/部位]))</f>
        <v/>
      </c>
      <c r="J12" s="14" cm="1">
        <f t="array" ref="J12">_xlfn.IFS(_グループ[[#This Row],[グループ番号]]="","",TRUE,SUMIFS(_構造物[数量],_構造物[グループ番号],_グループ[[#This Row],[グループ番号]]))</f>
        <v>1</v>
      </c>
      <c r="K12" t="str" cm="1">
        <f t="array" ref="K12">_xlfn.IFS(_グループ[[#This Row],[グループ番号]]="","",TRUE,_xlfn.XLOOKUP(_グループ[[#This Row],[グループ番号]],_構造物[グループ番号],_構造物[単位]))</f>
        <v>基</v>
      </c>
      <c r="L12" s="3" cm="1">
        <f t="array" ref="L12">_xlfn.IFS(_グループ[[#This Row],[グループ番号]]="","",TRUE,_xlfn.XLOOKUP(_グループ[[#This Row],[グループ番号]],_構造物[グループ番号],_構造物[供用開始年度(交換年度)]))</f>
        <v>1990</v>
      </c>
      <c r="M12" s="3" cm="1">
        <f t="array" ref="M12">_xlfn.IFS(_グループ[[#This Row],[グループ番号]]="","",_xlfn.XLOOKUP(_グループ[[#This Row],[グループ番号]],_構造物[グループ番号],_構造物[現在の健全度])="","",TRUE,_xlfn.XLOOKUP(_グループ[[#This Row],[グループ番号]],_構造物[グループ番号],_構造物[現在の健全度]))</f>
        <v>3</v>
      </c>
      <c r="N12" t="str" cm="1">
        <f t="array" ref="N12">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12" s="3" cm="1">
        <f t="array" ref="O12">_xlfn.IFS(_グループ[[#This Row],[グループ番号]]="","",TRUE,_xlfn.XLOOKUP(_グループ[[#This Row],[グループ番号]],_構造物[グループ番号],_構造物[参考耐用年数]))</f>
        <v>15</v>
      </c>
      <c r="P12" t="s">
        <v>96</v>
      </c>
      <c r="Q12" s="3" cm="1">
        <f t="array" aca="1" ref="Q12" ca="1">_xlfn.IFS(_グループ[[#This Row],[グループ番号]]="","",_グループ[[#This Row],[性能低下予測方法]]&lt;&gt;"余寿命","",TRUE,_グループ[[#This Row],[参考耐用年数]]-(OFFSET(_共通[[#Headers],[機能診断年度]],1,0)-_グループ[[#This Row],[供用開始年度(交換年度)]]))</f>
        <v>-20</v>
      </c>
      <c r="R12" t="str" cm="1">
        <f t="array" ref="R12">_xlfn.IFS(_グループ[[#This Row],[グループ番号]]="","",_グループ[[#This Row],[性能低下予測方法]]&lt;&gt;"余寿命","",TRUE,"参考耐用年数－経過年数")</f>
        <v>参考耐用年数－経過年数</v>
      </c>
      <c r="S12" s="3" t="str" cm="1">
        <f t="array" ref="S12">_xlfn.IFS(_グループ[[#This Row],[グループ番号]]="","",TRUE,_xlfn.XLOOKUP(_グループ[[#This Row],[グループ番号]],_構造物[グループ番号],_構造物[管理水準]))</f>
        <v>TBM</v>
      </c>
    </row>
    <row r="13" spans="1:19">
      <c r="A13" s="6" cm="1">
        <f t="array" ref="A13">ROW()-ROW(_グループ[#Headers])</f>
        <v>12</v>
      </c>
      <c r="B13" s="8" t="str" cm="1">
        <f t="array" ref="B13">IFERROR(INDEX(_xlfn._xlws.SORT(_xlfn.UNIQUE(_xlfn._xlws.FILTER(_構造物[グループ番号],_構造物[グループ番号]&lt;&gt;"")),1,1,FALSE),_グループ[[#This Row],[通し番号]],0),"")</f>
        <v>F02D01</v>
      </c>
      <c r="C13" t="str" cm="1">
        <f t="array" ref="C13">_xlfn.IFS(_グループ[[#This Row],[グループ番号]]="","",TRUE,_xlfn.XLOOKUP(_グループ[[#This Row],[グループ番号]],_構造物[グループ番号],_構造物[施設番号]))</f>
        <v>F02</v>
      </c>
      <c r="D13" t="str" cm="1">
        <f t="array" ref="D13">_xlfn.IFS(_グループ[[#This Row],[グループ番号]]="","",TRUE,_xlfn.XLOOKUP(_グループ[[#This Row],[グループ番号]],_構造物[グループ番号],_構造物[地区名]))</f>
        <v>○○地区</v>
      </c>
      <c r="E13" t="str" cm="1">
        <f t="array" ref="E13">_xlfn.IFS(_グループ[[#This Row],[グループ番号]]="","",TRUE,_xlfn.XLOOKUP(_グループ[[#This Row],[グループ番号]],_構造物[グループ番号],_構造物[施設名]))</f>
        <v>△△頭首工</v>
      </c>
      <c r="F13" t="str" cm="1">
        <f t="array" ref="F13">_xlfn.IFS(_グループ[[#This Row],[グループ番号]]="","",TRUE,_xlfn.XLOOKUP(_グループ[[#This Row],[グループ番号]],_構造物[グループ番号],_構造物[区分]))</f>
        <v>土木</v>
      </c>
      <c r="G13" t="str" cm="1">
        <f t="array" ref="G13">_xlfn.IFS(_グループ[[#This Row],[グループ番号]]="","",_xlfn.XLOOKUP(_グループ[[#This Row],[グループ番号]],_構造物[グループ番号],_構造物[形式/設備名])="","",TRUE,_xlfn.XLOOKUP(_グループ[[#This Row],[グループ番号]],_構造物[グループ番号],_構造物[形式/設備名]))</f>
        <v>堰柱(No.1)</v>
      </c>
      <c r="H13" t="str" cm="1">
        <f t="array" ref="H13">_xlfn.IFS(_グループ[[#This Row],[グループ番号]]="","",_xlfn.XLOOKUP(_グループ[[#This Row],[グループ番号]],_構造物[グループ番号],_構造物[規格/装置名])="","",TRUE,_xlfn.XLOOKUP(_グループ[[#This Row],[グループ番号]],_構造物[グループ番号],_構造物[規格/装置名]))</f>
        <v>鉄筋Co造</v>
      </c>
      <c r="I13" t="str" cm="1">
        <f t="array" ref="I13">_xlfn.IFS(_グループ[[#This Row],[グループ番号]]="","",_xlfn.XLOOKUP(_グループ[[#This Row],[グループ番号]],_構造物[グループ番号],_構造物[規模/部位])="","",TRUE,_xlfn.XLOOKUP(_グループ[[#This Row],[グループ番号]],_構造物[グループ番号],_構造物[規模/部位]))</f>
        <v>B2.5×H12.5</v>
      </c>
      <c r="J13" s="14" cm="1">
        <f t="array" ref="J13">_xlfn.IFS(_グループ[[#This Row],[グループ番号]]="","",TRUE,SUMIFS(_構造物[数量],_構造物[グループ番号],_グループ[[#This Row],[グループ番号]]))</f>
        <v>1</v>
      </c>
      <c r="K13" t="str" cm="1">
        <f t="array" ref="K13">_xlfn.IFS(_グループ[[#This Row],[グループ番号]]="","",TRUE,_xlfn.XLOOKUP(_グループ[[#This Row],[グループ番号]],_構造物[グループ番号],_構造物[単位]))</f>
        <v>式</v>
      </c>
      <c r="L13" s="3" cm="1">
        <f t="array" ref="L13">_xlfn.IFS(_グループ[[#This Row],[グループ番号]]="","",TRUE,_xlfn.XLOOKUP(_グループ[[#This Row],[グループ番号]],_構造物[グループ番号],_構造物[供用開始年度(交換年度)]))</f>
        <v>2010</v>
      </c>
      <c r="M13" s="3" cm="1">
        <f t="array" ref="M13">_xlfn.IFS(_グループ[[#This Row],[グループ番号]]="","",_xlfn.XLOOKUP(_グループ[[#This Row],[グループ番号]],_構造物[グループ番号],_構造物[現在の健全度])="","",TRUE,_xlfn.XLOOKUP(_グループ[[#This Row],[グループ番号]],_構造物[グループ番号],_構造物[現在の健全度]))</f>
        <v>4</v>
      </c>
      <c r="N13" t="str" cm="1">
        <f t="array" ref="N13">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粗骨材剥落(摩耗)</v>
      </c>
      <c r="O13" s="3" cm="1">
        <f t="array" ref="O13">_xlfn.IFS(_グループ[[#This Row],[グループ番号]]="","",TRUE,_xlfn.XLOOKUP(_グループ[[#This Row],[グループ番号]],_構造物[グループ番号],_構造物[参考耐用年数]))</f>
        <v>50</v>
      </c>
      <c r="P13" t="s">
        <v>95</v>
      </c>
      <c r="Q13" s="3" t="str" cm="1">
        <f t="array" aca="1" ref="Q13" ca="1">_xlfn.IFS(_グループ[[#This Row],[グループ番号]]="","",_グループ[[#This Row],[性能低下予測方法]]&lt;&gt;"余寿命","",TRUE,_グループ[[#This Row],[参考耐用年数]]-(OFFSET(_共通[[#Headers],[機能診断年度]],1,0)-_グループ[[#This Row],[供用開始年度(交換年度)]]))</f>
        <v/>
      </c>
      <c r="R13" t="str" cm="1">
        <f t="array" ref="R13">_xlfn.IFS(_グループ[[#This Row],[グループ番号]]="","",_グループ[[#This Row],[性能低下予測方法]]&lt;&gt;"余寿命","",TRUE,"参考耐用年数－経過年数")</f>
        <v/>
      </c>
      <c r="S13" s="3" cm="1">
        <f t="array" ref="S13">_xlfn.IFS(_グループ[[#This Row],[グループ番号]]="","",TRUE,_xlfn.XLOOKUP(_グループ[[#This Row],[グループ番号]],_構造物[グループ番号],_構造物[管理水準]))</f>
        <v>2</v>
      </c>
    </row>
    <row r="14" spans="1:19">
      <c r="A14" s="6" cm="1">
        <f t="array" ref="A14">ROW()-ROW(_グループ[#Headers])</f>
        <v>13</v>
      </c>
      <c r="B14" s="8" t="str" cm="1">
        <f t="array" ref="B14">IFERROR(INDEX(_xlfn._xlws.SORT(_xlfn.UNIQUE(_xlfn._xlws.FILTER(_構造物[グループ番号],_構造物[グループ番号]&lt;&gt;"")),1,1,FALSE),_グループ[[#This Row],[通し番号]],0),"")</f>
        <v>F02D02</v>
      </c>
      <c r="C14" t="str" cm="1">
        <f t="array" ref="C14">_xlfn.IFS(_グループ[[#This Row],[グループ番号]]="","",TRUE,_xlfn.XLOOKUP(_グループ[[#This Row],[グループ番号]],_構造物[グループ番号],_構造物[施設番号]))</f>
        <v>F02</v>
      </c>
      <c r="D14" t="str" cm="1">
        <f t="array" ref="D14">_xlfn.IFS(_グループ[[#This Row],[グループ番号]]="","",TRUE,_xlfn.XLOOKUP(_グループ[[#This Row],[グループ番号]],_構造物[グループ番号],_構造物[地区名]))</f>
        <v>○○地区</v>
      </c>
      <c r="E14" t="str" cm="1">
        <f t="array" ref="E14">_xlfn.IFS(_グループ[[#This Row],[グループ番号]]="","",TRUE,_xlfn.XLOOKUP(_グループ[[#This Row],[グループ番号]],_構造物[グループ番号],_構造物[施設名]))</f>
        <v>△△頭首工</v>
      </c>
      <c r="F14" t="str" cm="1">
        <f t="array" ref="F14">_xlfn.IFS(_グループ[[#This Row],[グループ番号]]="","",TRUE,_xlfn.XLOOKUP(_グループ[[#This Row],[グループ番号]],_構造物[グループ番号],_構造物[区分]))</f>
        <v>土木</v>
      </c>
      <c r="G14" t="str" cm="1">
        <f t="array" ref="G14">_xlfn.IFS(_グループ[[#This Row],[グループ番号]]="","",_xlfn.XLOOKUP(_グループ[[#This Row],[グループ番号]],_構造物[グループ番号],_構造物[形式/設備名])="","",TRUE,_xlfn.XLOOKUP(_グループ[[#This Row],[グループ番号]],_構造物[グループ番号],_構造物[形式/設備名]))</f>
        <v>堰柱(No.2)</v>
      </c>
      <c r="H14" t="str" cm="1">
        <f t="array" ref="H14">_xlfn.IFS(_グループ[[#This Row],[グループ番号]]="","",_xlfn.XLOOKUP(_グループ[[#This Row],[グループ番号]],_構造物[グループ番号],_構造物[規格/装置名])="","",TRUE,_xlfn.XLOOKUP(_グループ[[#This Row],[グループ番号]],_構造物[グループ番号],_構造物[規格/装置名]))</f>
        <v>鉄筋Co造</v>
      </c>
      <c r="I14" t="str" cm="1">
        <f t="array" ref="I14">_xlfn.IFS(_グループ[[#This Row],[グループ番号]]="","",_xlfn.XLOOKUP(_グループ[[#This Row],[グループ番号]],_構造物[グループ番号],_構造物[規模/部位])="","",TRUE,_xlfn.XLOOKUP(_グループ[[#This Row],[グループ番号]],_構造物[グループ番号],_構造物[規模/部位]))</f>
        <v>B2.5×H12.5</v>
      </c>
      <c r="J14" s="14" cm="1">
        <f t="array" ref="J14">_xlfn.IFS(_グループ[[#This Row],[グループ番号]]="","",TRUE,SUMIFS(_構造物[数量],_構造物[グループ番号],_グループ[[#This Row],[グループ番号]]))</f>
        <v>1</v>
      </c>
      <c r="K14" t="str" cm="1">
        <f t="array" ref="K14">_xlfn.IFS(_グループ[[#This Row],[グループ番号]]="","",TRUE,_xlfn.XLOOKUP(_グループ[[#This Row],[グループ番号]],_構造物[グループ番号],_構造物[単位]))</f>
        <v>式</v>
      </c>
      <c r="L14" s="3" cm="1">
        <f t="array" ref="L14">_xlfn.IFS(_グループ[[#This Row],[グループ番号]]="","",TRUE,_xlfn.XLOOKUP(_グループ[[#This Row],[グループ番号]],_構造物[グループ番号],_構造物[供用開始年度(交換年度)]))</f>
        <v>2010</v>
      </c>
      <c r="M14" s="3" cm="1">
        <f t="array" ref="M14">_xlfn.IFS(_グループ[[#This Row],[グループ番号]]="","",_xlfn.XLOOKUP(_グループ[[#This Row],[グループ番号]],_構造物[グループ番号],_構造物[現在の健全度])="","",TRUE,_xlfn.XLOOKUP(_グループ[[#This Row],[グループ番号]],_構造物[グループ番号],_構造物[現在の健全度]))</f>
        <v>3</v>
      </c>
      <c r="N14" t="str" cm="1">
        <f t="array" ref="N14">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ひび割れ(初期欠陥)</v>
      </c>
      <c r="O14" s="3" cm="1">
        <f t="array" ref="O14">_xlfn.IFS(_グループ[[#This Row],[グループ番号]]="","",TRUE,_xlfn.XLOOKUP(_グループ[[#This Row],[グループ番号]],_構造物[グループ番号],_構造物[参考耐用年数]))</f>
        <v>50</v>
      </c>
      <c r="P14" t="s">
        <v>95</v>
      </c>
      <c r="Q14" s="3" t="str" cm="1">
        <f t="array" aca="1" ref="Q14" ca="1">_xlfn.IFS(_グループ[[#This Row],[グループ番号]]="","",_グループ[[#This Row],[性能低下予測方法]]&lt;&gt;"余寿命","",TRUE,_グループ[[#This Row],[参考耐用年数]]-(OFFSET(_共通[[#Headers],[機能診断年度]],1,0)-_グループ[[#This Row],[供用開始年度(交換年度)]]))</f>
        <v/>
      </c>
      <c r="R14" t="str" cm="1">
        <f t="array" ref="R14">_xlfn.IFS(_グループ[[#This Row],[グループ番号]]="","",_グループ[[#This Row],[性能低下予測方法]]&lt;&gt;"余寿命","",TRUE,"参考耐用年数－経過年数")</f>
        <v/>
      </c>
      <c r="S14" s="3" cm="1">
        <f t="array" ref="S14">_xlfn.IFS(_グループ[[#This Row],[グループ番号]]="","",TRUE,_xlfn.XLOOKUP(_グループ[[#This Row],[グループ番号]],_構造物[グループ番号],_構造物[管理水準]))</f>
        <v>2</v>
      </c>
    </row>
    <row r="15" spans="1:19">
      <c r="A15" s="6" cm="1">
        <f t="array" ref="A15">ROW()-ROW(_グループ[#Headers])</f>
        <v>14</v>
      </c>
      <c r="B15" s="8" t="str" cm="1">
        <f t="array" ref="B15">IFERROR(INDEX(_xlfn._xlws.SORT(_xlfn.UNIQUE(_xlfn._xlws.FILTER(_構造物[グループ番号],_構造物[グループ番号]&lt;&gt;"")),1,1,FALSE),_グループ[[#This Row],[通し番号]],0),"")</f>
        <v>F02D03</v>
      </c>
      <c r="C15" t="str" cm="1">
        <f t="array" ref="C15">_xlfn.IFS(_グループ[[#This Row],[グループ番号]]="","",TRUE,_xlfn.XLOOKUP(_グループ[[#This Row],[グループ番号]],_構造物[グループ番号],_構造物[施設番号]))</f>
        <v>F02</v>
      </c>
      <c r="D15" t="str" cm="1">
        <f t="array" ref="D15">_xlfn.IFS(_グループ[[#This Row],[グループ番号]]="","",TRUE,_xlfn.XLOOKUP(_グループ[[#This Row],[グループ番号]],_構造物[グループ番号],_構造物[地区名]))</f>
        <v>○○地区</v>
      </c>
      <c r="E15" t="str" cm="1">
        <f t="array" ref="E15">_xlfn.IFS(_グループ[[#This Row],[グループ番号]]="","",TRUE,_xlfn.XLOOKUP(_グループ[[#This Row],[グループ番号]],_構造物[グループ番号],_構造物[施設名]))</f>
        <v>△△頭首工</v>
      </c>
      <c r="F15" t="str" cm="1">
        <f t="array" ref="F15">_xlfn.IFS(_グループ[[#This Row],[グループ番号]]="","",TRUE,_xlfn.XLOOKUP(_グループ[[#This Row],[グループ番号]],_構造物[グループ番号],_構造物[区分]))</f>
        <v>土木</v>
      </c>
      <c r="G15" t="str" cm="1">
        <f t="array" ref="G15">_xlfn.IFS(_グループ[[#This Row],[グループ番号]]="","",_xlfn.XLOOKUP(_グループ[[#This Row],[グループ番号]],_構造物[グループ番号],_構造物[形式/設備名])="","",TRUE,_xlfn.XLOOKUP(_グループ[[#This Row],[グループ番号]],_構造物[グループ番号],_構造物[形式/設備名]))</f>
        <v>堰柱(No.3)</v>
      </c>
      <c r="H15" t="str" cm="1">
        <f t="array" ref="H15">_xlfn.IFS(_グループ[[#This Row],[グループ番号]]="","",_xlfn.XLOOKUP(_グループ[[#This Row],[グループ番号]],_構造物[グループ番号],_構造物[規格/装置名])="","",TRUE,_xlfn.XLOOKUP(_グループ[[#This Row],[グループ番号]],_構造物[グループ番号],_構造物[規格/装置名]))</f>
        <v>鉄筋Co造</v>
      </c>
      <c r="I15" t="str" cm="1">
        <f t="array" ref="I15">_xlfn.IFS(_グループ[[#This Row],[グループ番号]]="","",_xlfn.XLOOKUP(_グループ[[#This Row],[グループ番号]],_構造物[グループ番号],_構造物[規模/部位])="","",TRUE,_xlfn.XLOOKUP(_グループ[[#This Row],[グループ番号]],_構造物[グループ番号],_構造物[規模/部位]))</f>
        <v>B2.5×H12.5</v>
      </c>
      <c r="J15" s="14" cm="1">
        <f t="array" ref="J15">_xlfn.IFS(_グループ[[#This Row],[グループ番号]]="","",TRUE,SUMIFS(_構造物[数量],_構造物[グループ番号],_グループ[[#This Row],[グループ番号]]))</f>
        <v>1</v>
      </c>
      <c r="K15" t="str" cm="1">
        <f t="array" ref="K15">_xlfn.IFS(_グループ[[#This Row],[グループ番号]]="","",TRUE,_xlfn.XLOOKUP(_グループ[[#This Row],[グループ番号]],_構造物[グループ番号],_構造物[単位]))</f>
        <v>式</v>
      </c>
      <c r="L15" s="3" cm="1">
        <f t="array" ref="L15">_xlfn.IFS(_グループ[[#This Row],[グループ番号]]="","",TRUE,_xlfn.XLOOKUP(_グループ[[#This Row],[グループ番号]],_構造物[グループ番号],_構造物[供用開始年度(交換年度)]))</f>
        <v>2010</v>
      </c>
      <c r="M15" s="3" cm="1">
        <f t="array" ref="M15">_xlfn.IFS(_グループ[[#This Row],[グループ番号]]="","",_xlfn.XLOOKUP(_グループ[[#This Row],[グループ番号]],_構造物[グループ番号],_構造物[現在の健全度])="","",TRUE,_xlfn.XLOOKUP(_グループ[[#This Row],[グループ番号]],_構造物[グループ番号],_構造物[現在の健全度]))</f>
        <v>4</v>
      </c>
      <c r="N15" t="str" cm="1">
        <f t="array" ref="N15">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粗骨材剥落(摩耗)</v>
      </c>
      <c r="O15" s="3" cm="1">
        <f t="array" ref="O15">_xlfn.IFS(_グループ[[#This Row],[グループ番号]]="","",TRUE,_xlfn.XLOOKUP(_グループ[[#This Row],[グループ番号]],_構造物[グループ番号],_構造物[参考耐用年数]))</f>
        <v>50</v>
      </c>
      <c r="P15" t="s">
        <v>95</v>
      </c>
      <c r="Q15" s="3" t="str" cm="1">
        <f t="array" aca="1" ref="Q15" ca="1">_xlfn.IFS(_グループ[[#This Row],[グループ番号]]="","",_グループ[[#This Row],[性能低下予測方法]]&lt;&gt;"余寿命","",TRUE,_グループ[[#This Row],[参考耐用年数]]-(OFFSET(_共通[[#Headers],[機能診断年度]],1,0)-_グループ[[#This Row],[供用開始年度(交換年度)]]))</f>
        <v/>
      </c>
      <c r="R15" t="str" cm="1">
        <f t="array" ref="R15">_xlfn.IFS(_グループ[[#This Row],[グループ番号]]="","",_グループ[[#This Row],[性能低下予測方法]]&lt;&gt;"余寿命","",TRUE,"参考耐用年数－経過年数")</f>
        <v/>
      </c>
      <c r="S15" s="3" cm="1">
        <f t="array" ref="S15">_xlfn.IFS(_グループ[[#This Row],[グループ番号]]="","",TRUE,_xlfn.XLOOKUP(_グループ[[#This Row],[グループ番号]],_構造物[グループ番号],_構造物[管理水準]))</f>
        <v>2</v>
      </c>
    </row>
    <row r="16" spans="1:19">
      <c r="A16" s="6" cm="1">
        <f t="array" ref="A16">ROW()-ROW(_グループ[#Headers])</f>
        <v>15</v>
      </c>
      <c r="B16" s="8" t="str" cm="1">
        <f t="array" ref="B16">IFERROR(INDEX(_xlfn._xlws.SORT(_xlfn.UNIQUE(_xlfn._xlws.FILTER(_構造物[グループ番号],_構造物[グループ番号]&lt;&gt;"")),1,1,FALSE),_グループ[[#This Row],[通し番号]],0),"")</f>
        <v/>
      </c>
      <c r="C16" t="str" cm="1">
        <f t="array" ref="C16">_xlfn.IFS(_グループ[[#This Row],[グループ番号]]="","",TRUE,_xlfn.XLOOKUP(_グループ[[#This Row],[グループ番号]],_構造物[グループ番号],_構造物[施設番号]))</f>
        <v/>
      </c>
      <c r="D16" t="str" cm="1">
        <f t="array" ref="D16">_xlfn.IFS(_グループ[[#This Row],[グループ番号]]="","",TRUE,_xlfn.XLOOKUP(_グループ[[#This Row],[グループ番号]],_構造物[グループ番号],_構造物[地区名]))</f>
        <v/>
      </c>
      <c r="E16" t="str" cm="1">
        <f t="array" ref="E16">_xlfn.IFS(_グループ[[#This Row],[グループ番号]]="","",TRUE,_xlfn.XLOOKUP(_グループ[[#This Row],[グループ番号]],_構造物[グループ番号],_構造物[施設名]))</f>
        <v/>
      </c>
      <c r="F16" t="str" cm="1">
        <f t="array" ref="F16">_xlfn.IFS(_グループ[[#This Row],[グループ番号]]="","",TRUE,_xlfn.XLOOKUP(_グループ[[#This Row],[グループ番号]],_構造物[グループ番号],_構造物[区分]))</f>
        <v/>
      </c>
      <c r="G16" t="str" cm="1">
        <f t="array" ref="G16">_xlfn.IFS(_グループ[[#This Row],[グループ番号]]="","",_xlfn.XLOOKUP(_グループ[[#This Row],[グループ番号]],_構造物[グループ番号],_構造物[形式/設備名])="","",TRUE,_xlfn.XLOOKUP(_グループ[[#This Row],[グループ番号]],_構造物[グループ番号],_構造物[形式/設備名]))</f>
        <v/>
      </c>
      <c r="H16" t="str" cm="1">
        <f t="array" ref="H16">_xlfn.IFS(_グループ[[#This Row],[グループ番号]]="","",_xlfn.XLOOKUP(_グループ[[#This Row],[グループ番号]],_構造物[グループ番号],_構造物[規格/装置名])="","",TRUE,_xlfn.XLOOKUP(_グループ[[#This Row],[グループ番号]],_構造物[グループ番号],_構造物[規格/装置名]))</f>
        <v/>
      </c>
      <c r="I16" t="str" cm="1">
        <f t="array" ref="I16">_xlfn.IFS(_グループ[[#This Row],[グループ番号]]="","",_xlfn.XLOOKUP(_グループ[[#This Row],[グループ番号]],_構造物[グループ番号],_構造物[規模/部位])="","",TRUE,_xlfn.XLOOKUP(_グループ[[#This Row],[グループ番号]],_構造物[グループ番号],_構造物[規模/部位]))</f>
        <v/>
      </c>
      <c r="J16" s="14" t="str" cm="1">
        <f t="array" ref="J16">_xlfn.IFS(_グループ[[#This Row],[グループ番号]]="","",TRUE,SUMIFS(_構造物[数量],_構造物[グループ番号],_グループ[[#This Row],[グループ番号]]))</f>
        <v/>
      </c>
      <c r="K16" t="str" cm="1">
        <f t="array" ref="K16">_xlfn.IFS(_グループ[[#This Row],[グループ番号]]="","",TRUE,_xlfn.XLOOKUP(_グループ[[#This Row],[グループ番号]],_構造物[グループ番号],_構造物[単位]))</f>
        <v/>
      </c>
      <c r="L16" s="3" t="str" cm="1">
        <f t="array" ref="L16">_xlfn.IFS(_グループ[[#This Row],[グループ番号]]="","",TRUE,_xlfn.XLOOKUP(_グループ[[#This Row],[グループ番号]],_構造物[グループ番号],_構造物[供用開始年度(交換年度)]))</f>
        <v/>
      </c>
      <c r="M16" s="3" t="str" cm="1">
        <f t="array" ref="M16">_xlfn.IFS(_グループ[[#This Row],[グループ番号]]="","",_xlfn.XLOOKUP(_グループ[[#This Row],[グループ番号]],_構造物[グループ番号],_構造物[現在の健全度])="","",TRUE,_xlfn.XLOOKUP(_グループ[[#This Row],[グループ番号]],_構造物[グループ番号],_構造物[現在の健全度]))</f>
        <v/>
      </c>
      <c r="N16" t="str" cm="1">
        <f t="array" ref="N16">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16" s="3" t="str" cm="1">
        <f t="array" ref="O16">_xlfn.IFS(_グループ[[#This Row],[グループ番号]]="","",TRUE,_xlfn.XLOOKUP(_グループ[[#This Row],[グループ番号]],_構造物[グループ番号],_構造物[参考耐用年数]))</f>
        <v/>
      </c>
      <c r="P16" s="3"/>
      <c r="Q16" s="3" t="str" cm="1">
        <f t="array" aca="1" ref="Q16" ca="1">_xlfn.IFS(_グループ[[#This Row],[グループ番号]]="","",_グループ[[#This Row],[性能低下予測方法]]&lt;&gt;"余寿命","",TRUE,_グループ[[#This Row],[参考耐用年数]]-(OFFSET(_共通[[#Headers],[機能診断年度]],1,0)-_グループ[[#This Row],[供用開始年度(交換年度)]]))</f>
        <v/>
      </c>
      <c r="R16" t="str" cm="1">
        <f t="array" ref="R16">_xlfn.IFS(_グループ[[#This Row],[グループ番号]]="","",_グループ[[#This Row],[性能低下予測方法]]&lt;&gt;"余寿命","",TRUE,"参考耐用年数－経過年数")</f>
        <v/>
      </c>
      <c r="S16" s="3" t="str" cm="1">
        <f t="array" ref="S16">_xlfn.IFS(_グループ[[#This Row],[グループ番号]]="","",TRUE,_xlfn.XLOOKUP(_グループ[[#This Row],[グループ番号]],_構造物[グループ番号],_構造物[管理水準]))</f>
        <v/>
      </c>
    </row>
    <row r="17" spans="1:19">
      <c r="A17" s="6" cm="1">
        <f t="array" ref="A17">ROW()-ROW(_グループ[#Headers])</f>
        <v>16</v>
      </c>
      <c r="B17" s="8" t="str" cm="1">
        <f t="array" ref="B17">IFERROR(INDEX(_xlfn._xlws.SORT(_xlfn.UNIQUE(_xlfn._xlws.FILTER(_構造物[グループ番号],_構造物[グループ番号]&lt;&gt;"")),1,1,FALSE),_グループ[[#This Row],[通し番号]],0),"")</f>
        <v/>
      </c>
      <c r="C17" t="str" cm="1">
        <f t="array" ref="C17">_xlfn.IFS(_グループ[[#This Row],[グループ番号]]="","",TRUE,_xlfn.XLOOKUP(_グループ[[#This Row],[グループ番号]],_構造物[グループ番号],_構造物[施設番号]))</f>
        <v/>
      </c>
      <c r="D17" t="str" cm="1">
        <f t="array" ref="D17">_xlfn.IFS(_グループ[[#This Row],[グループ番号]]="","",TRUE,_xlfn.XLOOKUP(_グループ[[#This Row],[グループ番号]],_構造物[グループ番号],_構造物[地区名]))</f>
        <v/>
      </c>
      <c r="E17" t="str" cm="1">
        <f t="array" ref="E17">_xlfn.IFS(_グループ[[#This Row],[グループ番号]]="","",TRUE,_xlfn.XLOOKUP(_グループ[[#This Row],[グループ番号]],_構造物[グループ番号],_構造物[施設名]))</f>
        <v/>
      </c>
      <c r="F17" t="str" cm="1">
        <f t="array" ref="F17">_xlfn.IFS(_グループ[[#This Row],[グループ番号]]="","",TRUE,_xlfn.XLOOKUP(_グループ[[#This Row],[グループ番号]],_構造物[グループ番号],_構造物[区分]))</f>
        <v/>
      </c>
      <c r="G17" t="str" cm="1">
        <f t="array" ref="G17">_xlfn.IFS(_グループ[[#This Row],[グループ番号]]="","",_xlfn.XLOOKUP(_グループ[[#This Row],[グループ番号]],_構造物[グループ番号],_構造物[形式/設備名])="","",TRUE,_xlfn.XLOOKUP(_グループ[[#This Row],[グループ番号]],_構造物[グループ番号],_構造物[形式/設備名]))</f>
        <v/>
      </c>
      <c r="H17" t="str" cm="1">
        <f t="array" ref="H17">_xlfn.IFS(_グループ[[#This Row],[グループ番号]]="","",_xlfn.XLOOKUP(_グループ[[#This Row],[グループ番号]],_構造物[グループ番号],_構造物[規格/装置名])="","",TRUE,_xlfn.XLOOKUP(_グループ[[#This Row],[グループ番号]],_構造物[グループ番号],_構造物[規格/装置名]))</f>
        <v/>
      </c>
      <c r="I17" t="str" cm="1">
        <f t="array" ref="I17">_xlfn.IFS(_グループ[[#This Row],[グループ番号]]="","",_xlfn.XLOOKUP(_グループ[[#This Row],[グループ番号]],_構造物[グループ番号],_構造物[規模/部位])="","",TRUE,_xlfn.XLOOKUP(_グループ[[#This Row],[グループ番号]],_構造物[グループ番号],_構造物[規模/部位]))</f>
        <v/>
      </c>
      <c r="J17" s="14" t="str" cm="1">
        <f t="array" ref="J17">_xlfn.IFS(_グループ[[#This Row],[グループ番号]]="","",TRUE,SUMIFS(_構造物[数量],_構造物[グループ番号],_グループ[[#This Row],[グループ番号]]))</f>
        <v/>
      </c>
      <c r="K17" t="str" cm="1">
        <f t="array" ref="K17">_xlfn.IFS(_グループ[[#This Row],[グループ番号]]="","",TRUE,_xlfn.XLOOKUP(_グループ[[#This Row],[グループ番号]],_構造物[グループ番号],_構造物[単位]))</f>
        <v/>
      </c>
      <c r="L17" s="3" t="str" cm="1">
        <f t="array" ref="L17">_xlfn.IFS(_グループ[[#This Row],[グループ番号]]="","",TRUE,_xlfn.XLOOKUP(_グループ[[#This Row],[グループ番号]],_構造物[グループ番号],_構造物[供用開始年度(交換年度)]))</f>
        <v/>
      </c>
      <c r="M17" s="3" t="str" cm="1">
        <f t="array" ref="M17">_xlfn.IFS(_グループ[[#This Row],[グループ番号]]="","",_xlfn.XLOOKUP(_グループ[[#This Row],[グループ番号]],_構造物[グループ番号],_構造物[現在の健全度])="","",TRUE,_xlfn.XLOOKUP(_グループ[[#This Row],[グループ番号]],_構造物[グループ番号],_構造物[現在の健全度]))</f>
        <v/>
      </c>
      <c r="N17" t="str" cm="1">
        <f t="array" ref="N17">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17" s="3" t="str" cm="1">
        <f t="array" ref="O17">_xlfn.IFS(_グループ[[#This Row],[グループ番号]]="","",TRUE,_xlfn.XLOOKUP(_グループ[[#This Row],[グループ番号]],_構造物[グループ番号],_構造物[参考耐用年数]))</f>
        <v/>
      </c>
      <c r="P17" s="3"/>
      <c r="Q17" s="3" t="str" cm="1">
        <f t="array" aca="1" ref="Q17" ca="1">_xlfn.IFS(_グループ[[#This Row],[グループ番号]]="","",_グループ[[#This Row],[性能低下予測方法]]&lt;&gt;"余寿命","",TRUE,_グループ[[#This Row],[参考耐用年数]]-(OFFSET(_共通[[#Headers],[機能診断年度]],1,0)-_グループ[[#This Row],[供用開始年度(交換年度)]]))</f>
        <v/>
      </c>
      <c r="R17" t="str" cm="1">
        <f t="array" ref="R17">_xlfn.IFS(_グループ[[#This Row],[グループ番号]]="","",_グループ[[#This Row],[性能低下予測方法]]&lt;&gt;"余寿命","",TRUE,"参考耐用年数－経過年数")</f>
        <v/>
      </c>
      <c r="S17" s="3" t="str" cm="1">
        <f t="array" ref="S17">_xlfn.IFS(_グループ[[#This Row],[グループ番号]]="","",TRUE,_xlfn.XLOOKUP(_グループ[[#This Row],[グループ番号]],_構造物[グループ番号],_構造物[管理水準]))</f>
        <v/>
      </c>
    </row>
    <row r="18" spans="1:19">
      <c r="A18" s="6" cm="1">
        <f t="array" ref="A18">ROW()-ROW(_グループ[#Headers])</f>
        <v>17</v>
      </c>
      <c r="B18" s="8" t="str" cm="1">
        <f t="array" ref="B18">IFERROR(INDEX(_xlfn._xlws.SORT(_xlfn.UNIQUE(_xlfn._xlws.FILTER(_構造物[グループ番号],_構造物[グループ番号]&lt;&gt;"")),1,1,FALSE),_グループ[[#This Row],[通し番号]],0),"")</f>
        <v/>
      </c>
      <c r="C18" t="str" cm="1">
        <f t="array" ref="C18">_xlfn.IFS(_グループ[[#This Row],[グループ番号]]="","",TRUE,_xlfn.XLOOKUP(_グループ[[#This Row],[グループ番号]],_構造物[グループ番号],_構造物[施設番号]))</f>
        <v/>
      </c>
      <c r="D18" t="str" cm="1">
        <f t="array" ref="D18">_xlfn.IFS(_グループ[[#This Row],[グループ番号]]="","",TRUE,_xlfn.XLOOKUP(_グループ[[#This Row],[グループ番号]],_構造物[グループ番号],_構造物[地区名]))</f>
        <v/>
      </c>
      <c r="E18" t="str" cm="1">
        <f t="array" ref="E18">_xlfn.IFS(_グループ[[#This Row],[グループ番号]]="","",TRUE,_xlfn.XLOOKUP(_グループ[[#This Row],[グループ番号]],_構造物[グループ番号],_構造物[施設名]))</f>
        <v/>
      </c>
      <c r="F18" t="str" cm="1">
        <f t="array" ref="F18">_xlfn.IFS(_グループ[[#This Row],[グループ番号]]="","",TRUE,_xlfn.XLOOKUP(_グループ[[#This Row],[グループ番号]],_構造物[グループ番号],_構造物[区分]))</f>
        <v/>
      </c>
      <c r="G18" t="str" cm="1">
        <f t="array" ref="G18">_xlfn.IFS(_グループ[[#This Row],[グループ番号]]="","",_xlfn.XLOOKUP(_グループ[[#This Row],[グループ番号]],_構造物[グループ番号],_構造物[形式/設備名])="","",TRUE,_xlfn.XLOOKUP(_グループ[[#This Row],[グループ番号]],_構造物[グループ番号],_構造物[形式/設備名]))</f>
        <v/>
      </c>
      <c r="H18" t="str" cm="1">
        <f t="array" ref="H18">_xlfn.IFS(_グループ[[#This Row],[グループ番号]]="","",_xlfn.XLOOKUP(_グループ[[#This Row],[グループ番号]],_構造物[グループ番号],_構造物[規格/装置名])="","",TRUE,_xlfn.XLOOKUP(_グループ[[#This Row],[グループ番号]],_構造物[グループ番号],_構造物[規格/装置名]))</f>
        <v/>
      </c>
      <c r="I18" t="str" cm="1">
        <f t="array" ref="I18">_xlfn.IFS(_グループ[[#This Row],[グループ番号]]="","",_xlfn.XLOOKUP(_グループ[[#This Row],[グループ番号]],_構造物[グループ番号],_構造物[規模/部位])="","",TRUE,_xlfn.XLOOKUP(_グループ[[#This Row],[グループ番号]],_構造物[グループ番号],_構造物[規模/部位]))</f>
        <v/>
      </c>
      <c r="J18" s="14" t="str" cm="1">
        <f t="array" ref="J18">_xlfn.IFS(_グループ[[#This Row],[グループ番号]]="","",TRUE,SUMIFS(_構造物[数量],_構造物[グループ番号],_グループ[[#This Row],[グループ番号]]))</f>
        <v/>
      </c>
      <c r="K18" t="str" cm="1">
        <f t="array" ref="K18">_xlfn.IFS(_グループ[[#This Row],[グループ番号]]="","",TRUE,_xlfn.XLOOKUP(_グループ[[#This Row],[グループ番号]],_構造物[グループ番号],_構造物[単位]))</f>
        <v/>
      </c>
      <c r="L18" s="3" t="str" cm="1">
        <f t="array" ref="L18">_xlfn.IFS(_グループ[[#This Row],[グループ番号]]="","",TRUE,_xlfn.XLOOKUP(_グループ[[#This Row],[グループ番号]],_構造物[グループ番号],_構造物[供用開始年度(交換年度)]))</f>
        <v/>
      </c>
      <c r="M18" s="3" t="str" cm="1">
        <f t="array" ref="M18">_xlfn.IFS(_グループ[[#This Row],[グループ番号]]="","",_xlfn.XLOOKUP(_グループ[[#This Row],[グループ番号]],_構造物[グループ番号],_構造物[現在の健全度])="","",TRUE,_xlfn.XLOOKUP(_グループ[[#This Row],[グループ番号]],_構造物[グループ番号],_構造物[現在の健全度]))</f>
        <v/>
      </c>
      <c r="N18" t="str" cm="1">
        <f t="array" ref="N18">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18" s="3" t="str" cm="1">
        <f t="array" ref="O18">_xlfn.IFS(_グループ[[#This Row],[グループ番号]]="","",TRUE,_xlfn.XLOOKUP(_グループ[[#This Row],[グループ番号]],_構造物[グループ番号],_構造物[参考耐用年数]))</f>
        <v/>
      </c>
      <c r="P18" s="3"/>
      <c r="Q18" s="3" t="str" cm="1">
        <f t="array" aca="1" ref="Q18" ca="1">_xlfn.IFS(_グループ[[#This Row],[グループ番号]]="","",_グループ[[#This Row],[性能低下予測方法]]&lt;&gt;"余寿命","",TRUE,_グループ[[#This Row],[参考耐用年数]]-(OFFSET(_共通[[#Headers],[機能診断年度]],1,0)-_グループ[[#This Row],[供用開始年度(交換年度)]]))</f>
        <v/>
      </c>
      <c r="R18" t="str" cm="1">
        <f t="array" ref="R18">_xlfn.IFS(_グループ[[#This Row],[グループ番号]]="","",_グループ[[#This Row],[性能低下予測方法]]&lt;&gt;"余寿命","",TRUE,"参考耐用年数－経過年数")</f>
        <v/>
      </c>
      <c r="S18" s="3" t="str" cm="1">
        <f t="array" ref="S18">_xlfn.IFS(_グループ[[#This Row],[グループ番号]]="","",TRUE,_xlfn.XLOOKUP(_グループ[[#This Row],[グループ番号]],_構造物[グループ番号],_構造物[管理水準]))</f>
        <v/>
      </c>
    </row>
    <row r="19" spans="1:19">
      <c r="A19" s="6" cm="1">
        <f t="array" ref="A19">ROW()-ROW(_グループ[#Headers])</f>
        <v>18</v>
      </c>
      <c r="B19" s="8" t="str" cm="1">
        <f t="array" ref="B19">IFERROR(INDEX(_xlfn._xlws.SORT(_xlfn.UNIQUE(_xlfn._xlws.FILTER(_構造物[グループ番号],_構造物[グループ番号]&lt;&gt;"")),1,1,FALSE),_グループ[[#This Row],[通し番号]],0),"")</f>
        <v/>
      </c>
      <c r="C19" t="str" cm="1">
        <f t="array" ref="C19">_xlfn.IFS(_グループ[[#This Row],[グループ番号]]="","",TRUE,_xlfn.XLOOKUP(_グループ[[#This Row],[グループ番号]],_構造物[グループ番号],_構造物[施設番号]))</f>
        <v/>
      </c>
      <c r="D19" t="str" cm="1">
        <f t="array" ref="D19">_xlfn.IFS(_グループ[[#This Row],[グループ番号]]="","",TRUE,_xlfn.XLOOKUP(_グループ[[#This Row],[グループ番号]],_構造物[グループ番号],_構造物[地区名]))</f>
        <v/>
      </c>
      <c r="E19" t="str" cm="1">
        <f t="array" ref="E19">_xlfn.IFS(_グループ[[#This Row],[グループ番号]]="","",TRUE,_xlfn.XLOOKUP(_グループ[[#This Row],[グループ番号]],_構造物[グループ番号],_構造物[施設名]))</f>
        <v/>
      </c>
      <c r="F19" t="str" cm="1">
        <f t="array" ref="F19">_xlfn.IFS(_グループ[[#This Row],[グループ番号]]="","",TRUE,_xlfn.XLOOKUP(_グループ[[#This Row],[グループ番号]],_構造物[グループ番号],_構造物[区分]))</f>
        <v/>
      </c>
      <c r="G19" t="str" cm="1">
        <f t="array" ref="G19">_xlfn.IFS(_グループ[[#This Row],[グループ番号]]="","",_xlfn.XLOOKUP(_グループ[[#This Row],[グループ番号]],_構造物[グループ番号],_構造物[形式/設備名])="","",TRUE,_xlfn.XLOOKUP(_グループ[[#This Row],[グループ番号]],_構造物[グループ番号],_構造物[形式/設備名]))</f>
        <v/>
      </c>
      <c r="H19" t="str" cm="1">
        <f t="array" ref="H19">_xlfn.IFS(_グループ[[#This Row],[グループ番号]]="","",_xlfn.XLOOKUP(_グループ[[#This Row],[グループ番号]],_構造物[グループ番号],_構造物[規格/装置名])="","",TRUE,_xlfn.XLOOKUP(_グループ[[#This Row],[グループ番号]],_構造物[グループ番号],_構造物[規格/装置名]))</f>
        <v/>
      </c>
      <c r="I19" t="str" cm="1">
        <f t="array" ref="I19">_xlfn.IFS(_グループ[[#This Row],[グループ番号]]="","",_xlfn.XLOOKUP(_グループ[[#This Row],[グループ番号]],_構造物[グループ番号],_構造物[規模/部位])="","",TRUE,_xlfn.XLOOKUP(_グループ[[#This Row],[グループ番号]],_構造物[グループ番号],_構造物[規模/部位]))</f>
        <v/>
      </c>
      <c r="J19" s="14" t="str" cm="1">
        <f t="array" ref="J19">_xlfn.IFS(_グループ[[#This Row],[グループ番号]]="","",TRUE,SUMIFS(_構造物[数量],_構造物[グループ番号],_グループ[[#This Row],[グループ番号]]))</f>
        <v/>
      </c>
      <c r="K19" t="str" cm="1">
        <f t="array" ref="K19">_xlfn.IFS(_グループ[[#This Row],[グループ番号]]="","",TRUE,_xlfn.XLOOKUP(_グループ[[#This Row],[グループ番号]],_構造物[グループ番号],_構造物[単位]))</f>
        <v/>
      </c>
      <c r="L19" s="3" t="str" cm="1">
        <f t="array" ref="L19">_xlfn.IFS(_グループ[[#This Row],[グループ番号]]="","",TRUE,_xlfn.XLOOKUP(_グループ[[#This Row],[グループ番号]],_構造物[グループ番号],_構造物[供用開始年度(交換年度)]))</f>
        <v/>
      </c>
      <c r="M19" s="3" t="str" cm="1">
        <f t="array" ref="M19">_xlfn.IFS(_グループ[[#This Row],[グループ番号]]="","",_xlfn.XLOOKUP(_グループ[[#This Row],[グループ番号]],_構造物[グループ番号],_構造物[現在の健全度])="","",TRUE,_xlfn.XLOOKUP(_グループ[[#This Row],[グループ番号]],_構造物[グループ番号],_構造物[現在の健全度]))</f>
        <v/>
      </c>
      <c r="N19" t="str" cm="1">
        <f t="array" ref="N19">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19" s="3" t="str" cm="1">
        <f t="array" ref="O19">_xlfn.IFS(_グループ[[#This Row],[グループ番号]]="","",TRUE,_xlfn.XLOOKUP(_グループ[[#This Row],[グループ番号]],_構造物[グループ番号],_構造物[参考耐用年数]))</f>
        <v/>
      </c>
      <c r="P19" s="3"/>
      <c r="Q19" s="3" t="str" cm="1">
        <f t="array" aca="1" ref="Q19" ca="1">_xlfn.IFS(_グループ[[#This Row],[グループ番号]]="","",_グループ[[#This Row],[性能低下予測方法]]&lt;&gt;"余寿命","",TRUE,_グループ[[#This Row],[参考耐用年数]]-(OFFSET(_共通[[#Headers],[機能診断年度]],1,0)-_グループ[[#This Row],[供用開始年度(交換年度)]]))</f>
        <v/>
      </c>
      <c r="R19" t="str" cm="1">
        <f t="array" ref="R19">_xlfn.IFS(_グループ[[#This Row],[グループ番号]]="","",_グループ[[#This Row],[性能低下予測方法]]&lt;&gt;"余寿命","",TRUE,"参考耐用年数－経過年数")</f>
        <v/>
      </c>
      <c r="S19" s="3" t="str" cm="1">
        <f t="array" ref="S19">_xlfn.IFS(_グループ[[#This Row],[グループ番号]]="","",TRUE,_xlfn.XLOOKUP(_グループ[[#This Row],[グループ番号]],_構造物[グループ番号],_構造物[管理水準]))</f>
        <v/>
      </c>
    </row>
    <row r="20" spans="1:19">
      <c r="A20" s="6" cm="1">
        <f t="array" ref="A20">ROW()-ROW(_グループ[#Headers])</f>
        <v>19</v>
      </c>
      <c r="B20" s="8" t="str" cm="1">
        <f t="array" ref="B20">IFERROR(INDEX(_xlfn._xlws.SORT(_xlfn.UNIQUE(_xlfn._xlws.FILTER(_構造物[グループ番号],_構造物[グループ番号]&lt;&gt;"")),1,1,FALSE),_グループ[[#This Row],[通し番号]],0),"")</f>
        <v/>
      </c>
      <c r="C20" t="str" cm="1">
        <f t="array" ref="C20">_xlfn.IFS(_グループ[[#This Row],[グループ番号]]="","",TRUE,_xlfn.XLOOKUP(_グループ[[#This Row],[グループ番号]],_構造物[グループ番号],_構造物[施設番号]))</f>
        <v/>
      </c>
      <c r="D20" t="str" cm="1">
        <f t="array" ref="D20">_xlfn.IFS(_グループ[[#This Row],[グループ番号]]="","",TRUE,_xlfn.XLOOKUP(_グループ[[#This Row],[グループ番号]],_構造物[グループ番号],_構造物[地区名]))</f>
        <v/>
      </c>
      <c r="E20" t="str" cm="1">
        <f t="array" ref="E20">_xlfn.IFS(_グループ[[#This Row],[グループ番号]]="","",TRUE,_xlfn.XLOOKUP(_グループ[[#This Row],[グループ番号]],_構造物[グループ番号],_構造物[施設名]))</f>
        <v/>
      </c>
      <c r="F20" t="str" cm="1">
        <f t="array" ref="F20">_xlfn.IFS(_グループ[[#This Row],[グループ番号]]="","",TRUE,_xlfn.XLOOKUP(_グループ[[#This Row],[グループ番号]],_構造物[グループ番号],_構造物[区分]))</f>
        <v/>
      </c>
      <c r="G20" t="str" cm="1">
        <f t="array" ref="G20">_xlfn.IFS(_グループ[[#This Row],[グループ番号]]="","",_xlfn.XLOOKUP(_グループ[[#This Row],[グループ番号]],_構造物[グループ番号],_構造物[形式/設備名])="","",TRUE,_xlfn.XLOOKUP(_グループ[[#This Row],[グループ番号]],_構造物[グループ番号],_構造物[形式/設備名]))</f>
        <v/>
      </c>
      <c r="H20" t="str" cm="1">
        <f t="array" ref="H20">_xlfn.IFS(_グループ[[#This Row],[グループ番号]]="","",_xlfn.XLOOKUP(_グループ[[#This Row],[グループ番号]],_構造物[グループ番号],_構造物[規格/装置名])="","",TRUE,_xlfn.XLOOKUP(_グループ[[#This Row],[グループ番号]],_構造物[グループ番号],_構造物[規格/装置名]))</f>
        <v/>
      </c>
      <c r="I20" t="str" cm="1">
        <f t="array" ref="I20">_xlfn.IFS(_グループ[[#This Row],[グループ番号]]="","",_xlfn.XLOOKUP(_グループ[[#This Row],[グループ番号]],_構造物[グループ番号],_構造物[規模/部位])="","",TRUE,_xlfn.XLOOKUP(_グループ[[#This Row],[グループ番号]],_構造物[グループ番号],_構造物[規模/部位]))</f>
        <v/>
      </c>
      <c r="J20" s="14" t="str" cm="1">
        <f t="array" ref="J20">_xlfn.IFS(_グループ[[#This Row],[グループ番号]]="","",TRUE,SUMIFS(_構造物[数量],_構造物[グループ番号],_グループ[[#This Row],[グループ番号]]))</f>
        <v/>
      </c>
      <c r="K20" t="str" cm="1">
        <f t="array" ref="K20">_xlfn.IFS(_グループ[[#This Row],[グループ番号]]="","",TRUE,_xlfn.XLOOKUP(_グループ[[#This Row],[グループ番号]],_構造物[グループ番号],_構造物[単位]))</f>
        <v/>
      </c>
      <c r="L20" s="3" t="str" cm="1">
        <f t="array" ref="L20">_xlfn.IFS(_グループ[[#This Row],[グループ番号]]="","",TRUE,_xlfn.XLOOKUP(_グループ[[#This Row],[グループ番号]],_構造物[グループ番号],_構造物[供用開始年度(交換年度)]))</f>
        <v/>
      </c>
      <c r="M20" s="3" t="str" cm="1">
        <f t="array" ref="M20">_xlfn.IFS(_グループ[[#This Row],[グループ番号]]="","",_xlfn.XLOOKUP(_グループ[[#This Row],[グループ番号]],_構造物[グループ番号],_構造物[現在の健全度])="","",TRUE,_xlfn.XLOOKUP(_グループ[[#This Row],[グループ番号]],_構造物[グループ番号],_構造物[現在の健全度]))</f>
        <v/>
      </c>
      <c r="N20" t="str" cm="1">
        <f t="array" ref="N20">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20" s="3" t="str" cm="1">
        <f t="array" ref="O20">_xlfn.IFS(_グループ[[#This Row],[グループ番号]]="","",TRUE,_xlfn.XLOOKUP(_グループ[[#This Row],[グループ番号]],_構造物[グループ番号],_構造物[参考耐用年数]))</f>
        <v/>
      </c>
      <c r="P20" s="3"/>
      <c r="Q20" s="3" t="str" cm="1">
        <f t="array" aca="1" ref="Q20" ca="1">_xlfn.IFS(_グループ[[#This Row],[グループ番号]]="","",_グループ[[#This Row],[性能低下予測方法]]&lt;&gt;"余寿命","",TRUE,_グループ[[#This Row],[参考耐用年数]]-(OFFSET(_共通[[#Headers],[機能診断年度]],1,0)-_グループ[[#This Row],[供用開始年度(交換年度)]]))</f>
        <v/>
      </c>
      <c r="R20" t="str" cm="1">
        <f t="array" ref="R20">_xlfn.IFS(_グループ[[#This Row],[グループ番号]]="","",_グループ[[#This Row],[性能低下予測方法]]&lt;&gt;"余寿命","",TRUE,"参考耐用年数－経過年数")</f>
        <v/>
      </c>
      <c r="S20" s="3" t="str" cm="1">
        <f t="array" ref="S20">_xlfn.IFS(_グループ[[#This Row],[グループ番号]]="","",TRUE,_xlfn.XLOOKUP(_グループ[[#This Row],[グループ番号]],_構造物[グループ番号],_構造物[管理水準]))</f>
        <v/>
      </c>
    </row>
    <row r="21" spans="1:19">
      <c r="A21" s="6" cm="1">
        <f t="array" ref="A21">ROW()-ROW(_グループ[#Headers])</f>
        <v>20</v>
      </c>
      <c r="B21" s="8" t="str" cm="1">
        <f t="array" ref="B21">IFERROR(INDEX(_xlfn._xlws.SORT(_xlfn.UNIQUE(_xlfn._xlws.FILTER(_構造物[グループ番号],_構造物[グループ番号]&lt;&gt;"")),1,1,FALSE),_グループ[[#This Row],[通し番号]],0),"")</f>
        <v/>
      </c>
      <c r="C21" t="str" cm="1">
        <f t="array" ref="C21">_xlfn.IFS(_グループ[[#This Row],[グループ番号]]="","",TRUE,_xlfn.XLOOKUP(_グループ[[#This Row],[グループ番号]],_構造物[グループ番号],_構造物[施設番号]))</f>
        <v/>
      </c>
      <c r="D21" t="str" cm="1">
        <f t="array" ref="D21">_xlfn.IFS(_グループ[[#This Row],[グループ番号]]="","",TRUE,_xlfn.XLOOKUP(_グループ[[#This Row],[グループ番号]],_構造物[グループ番号],_構造物[地区名]))</f>
        <v/>
      </c>
      <c r="E21" t="str" cm="1">
        <f t="array" ref="E21">_xlfn.IFS(_グループ[[#This Row],[グループ番号]]="","",TRUE,_xlfn.XLOOKUP(_グループ[[#This Row],[グループ番号]],_構造物[グループ番号],_構造物[施設名]))</f>
        <v/>
      </c>
      <c r="F21" t="str" cm="1">
        <f t="array" ref="F21">_xlfn.IFS(_グループ[[#This Row],[グループ番号]]="","",TRUE,_xlfn.XLOOKUP(_グループ[[#This Row],[グループ番号]],_構造物[グループ番号],_構造物[区分]))</f>
        <v/>
      </c>
      <c r="G21" t="str" cm="1">
        <f t="array" ref="G21">_xlfn.IFS(_グループ[[#This Row],[グループ番号]]="","",_xlfn.XLOOKUP(_グループ[[#This Row],[グループ番号]],_構造物[グループ番号],_構造物[形式/設備名])="","",TRUE,_xlfn.XLOOKUP(_グループ[[#This Row],[グループ番号]],_構造物[グループ番号],_構造物[形式/設備名]))</f>
        <v/>
      </c>
      <c r="H21" t="str" cm="1">
        <f t="array" ref="H21">_xlfn.IFS(_グループ[[#This Row],[グループ番号]]="","",_xlfn.XLOOKUP(_グループ[[#This Row],[グループ番号]],_構造物[グループ番号],_構造物[規格/装置名])="","",TRUE,_xlfn.XLOOKUP(_グループ[[#This Row],[グループ番号]],_構造物[グループ番号],_構造物[規格/装置名]))</f>
        <v/>
      </c>
      <c r="I21" t="str" cm="1">
        <f t="array" ref="I21">_xlfn.IFS(_グループ[[#This Row],[グループ番号]]="","",_xlfn.XLOOKUP(_グループ[[#This Row],[グループ番号]],_構造物[グループ番号],_構造物[規模/部位])="","",TRUE,_xlfn.XLOOKUP(_グループ[[#This Row],[グループ番号]],_構造物[グループ番号],_構造物[規模/部位]))</f>
        <v/>
      </c>
      <c r="J21" s="14" t="str" cm="1">
        <f t="array" ref="J21">_xlfn.IFS(_グループ[[#This Row],[グループ番号]]="","",TRUE,SUMIFS(_構造物[数量],_構造物[グループ番号],_グループ[[#This Row],[グループ番号]]))</f>
        <v/>
      </c>
      <c r="K21" t="str" cm="1">
        <f t="array" ref="K21">_xlfn.IFS(_グループ[[#This Row],[グループ番号]]="","",TRUE,_xlfn.XLOOKUP(_グループ[[#This Row],[グループ番号]],_構造物[グループ番号],_構造物[単位]))</f>
        <v/>
      </c>
      <c r="L21" s="3" t="str" cm="1">
        <f t="array" ref="L21">_xlfn.IFS(_グループ[[#This Row],[グループ番号]]="","",TRUE,_xlfn.XLOOKUP(_グループ[[#This Row],[グループ番号]],_構造物[グループ番号],_構造物[供用開始年度(交換年度)]))</f>
        <v/>
      </c>
      <c r="M21" s="3" t="str" cm="1">
        <f t="array" ref="M21">_xlfn.IFS(_グループ[[#This Row],[グループ番号]]="","",_xlfn.XLOOKUP(_グループ[[#This Row],[グループ番号]],_構造物[グループ番号],_構造物[現在の健全度])="","",TRUE,_xlfn.XLOOKUP(_グループ[[#This Row],[グループ番号]],_構造物[グループ番号],_構造物[現在の健全度]))</f>
        <v/>
      </c>
      <c r="N21" t="str" cm="1">
        <f t="array" ref="N21">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21" s="3" t="str" cm="1">
        <f t="array" ref="O21">_xlfn.IFS(_グループ[[#This Row],[グループ番号]]="","",TRUE,_xlfn.XLOOKUP(_グループ[[#This Row],[グループ番号]],_構造物[グループ番号],_構造物[参考耐用年数]))</f>
        <v/>
      </c>
      <c r="P21" s="3"/>
      <c r="Q21" s="3" t="str" cm="1">
        <f t="array" aca="1" ref="Q21" ca="1">_xlfn.IFS(_グループ[[#This Row],[グループ番号]]="","",_グループ[[#This Row],[性能低下予測方法]]&lt;&gt;"余寿命","",TRUE,_グループ[[#This Row],[参考耐用年数]]-(OFFSET(_共通[[#Headers],[機能診断年度]],1,0)-_グループ[[#This Row],[供用開始年度(交換年度)]]))</f>
        <v/>
      </c>
      <c r="R21" t="str" cm="1">
        <f t="array" ref="R21">_xlfn.IFS(_グループ[[#This Row],[グループ番号]]="","",_グループ[[#This Row],[性能低下予測方法]]&lt;&gt;"余寿命","",TRUE,"参考耐用年数－経過年数")</f>
        <v/>
      </c>
      <c r="S21" s="3" t="str" cm="1">
        <f t="array" ref="S21">_xlfn.IFS(_グループ[[#This Row],[グループ番号]]="","",TRUE,_xlfn.XLOOKUP(_グループ[[#This Row],[グループ番号]],_構造物[グループ番号],_構造物[管理水準]))</f>
        <v/>
      </c>
    </row>
    <row r="22" spans="1:19">
      <c r="A22" s="6" cm="1">
        <f t="array" ref="A22">ROW()-ROW(_グループ[#Headers])</f>
        <v>21</v>
      </c>
      <c r="B22" s="8" t="str" cm="1">
        <f t="array" ref="B22">IFERROR(INDEX(_xlfn._xlws.SORT(_xlfn.UNIQUE(_xlfn._xlws.FILTER(_構造物[グループ番号],_構造物[グループ番号]&lt;&gt;"")),1,1,FALSE),_グループ[[#This Row],[通し番号]],0),"")</f>
        <v/>
      </c>
      <c r="C22" t="str" cm="1">
        <f t="array" ref="C22">_xlfn.IFS(_グループ[[#This Row],[グループ番号]]="","",TRUE,_xlfn.XLOOKUP(_グループ[[#This Row],[グループ番号]],_構造物[グループ番号],_構造物[施設番号]))</f>
        <v/>
      </c>
      <c r="D22" t="str" cm="1">
        <f t="array" ref="D22">_xlfn.IFS(_グループ[[#This Row],[グループ番号]]="","",TRUE,_xlfn.XLOOKUP(_グループ[[#This Row],[グループ番号]],_構造物[グループ番号],_構造物[地区名]))</f>
        <v/>
      </c>
      <c r="E22" t="str" cm="1">
        <f t="array" ref="E22">_xlfn.IFS(_グループ[[#This Row],[グループ番号]]="","",TRUE,_xlfn.XLOOKUP(_グループ[[#This Row],[グループ番号]],_構造物[グループ番号],_構造物[施設名]))</f>
        <v/>
      </c>
      <c r="F22" t="str" cm="1">
        <f t="array" ref="F22">_xlfn.IFS(_グループ[[#This Row],[グループ番号]]="","",TRUE,_xlfn.XLOOKUP(_グループ[[#This Row],[グループ番号]],_構造物[グループ番号],_構造物[区分]))</f>
        <v/>
      </c>
      <c r="G22" t="str" cm="1">
        <f t="array" ref="G22">_xlfn.IFS(_グループ[[#This Row],[グループ番号]]="","",_xlfn.XLOOKUP(_グループ[[#This Row],[グループ番号]],_構造物[グループ番号],_構造物[形式/設備名])="","",TRUE,_xlfn.XLOOKUP(_グループ[[#This Row],[グループ番号]],_構造物[グループ番号],_構造物[形式/設備名]))</f>
        <v/>
      </c>
      <c r="H22" t="str" cm="1">
        <f t="array" ref="H22">_xlfn.IFS(_グループ[[#This Row],[グループ番号]]="","",_xlfn.XLOOKUP(_グループ[[#This Row],[グループ番号]],_構造物[グループ番号],_構造物[規格/装置名])="","",TRUE,_xlfn.XLOOKUP(_グループ[[#This Row],[グループ番号]],_構造物[グループ番号],_構造物[規格/装置名]))</f>
        <v/>
      </c>
      <c r="I22" t="str" cm="1">
        <f t="array" ref="I22">_xlfn.IFS(_グループ[[#This Row],[グループ番号]]="","",_xlfn.XLOOKUP(_グループ[[#This Row],[グループ番号]],_構造物[グループ番号],_構造物[規模/部位])="","",TRUE,_xlfn.XLOOKUP(_グループ[[#This Row],[グループ番号]],_構造物[グループ番号],_構造物[規模/部位]))</f>
        <v/>
      </c>
      <c r="J22" s="14" t="str" cm="1">
        <f t="array" ref="J22">_xlfn.IFS(_グループ[[#This Row],[グループ番号]]="","",TRUE,SUMIFS(_構造物[数量],_構造物[グループ番号],_グループ[[#This Row],[グループ番号]]))</f>
        <v/>
      </c>
      <c r="K22" t="str" cm="1">
        <f t="array" ref="K22">_xlfn.IFS(_グループ[[#This Row],[グループ番号]]="","",TRUE,_xlfn.XLOOKUP(_グループ[[#This Row],[グループ番号]],_構造物[グループ番号],_構造物[単位]))</f>
        <v/>
      </c>
      <c r="L22" s="3" t="str" cm="1">
        <f t="array" ref="L22">_xlfn.IFS(_グループ[[#This Row],[グループ番号]]="","",TRUE,_xlfn.XLOOKUP(_グループ[[#This Row],[グループ番号]],_構造物[グループ番号],_構造物[供用開始年度(交換年度)]))</f>
        <v/>
      </c>
      <c r="M22" s="3" t="str" cm="1">
        <f t="array" ref="M22">_xlfn.IFS(_グループ[[#This Row],[グループ番号]]="","",_xlfn.XLOOKUP(_グループ[[#This Row],[グループ番号]],_構造物[グループ番号],_構造物[現在の健全度])="","",TRUE,_xlfn.XLOOKUP(_グループ[[#This Row],[グループ番号]],_構造物[グループ番号],_構造物[現在の健全度]))</f>
        <v/>
      </c>
      <c r="N22" t="str" cm="1">
        <f t="array" ref="N22">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22" s="3" t="str" cm="1">
        <f t="array" ref="O22">_xlfn.IFS(_グループ[[#This Row],[グループ番号]]="","",TRUE,_xlfn.XLOOKUP(_グループ[[#This Row],[グループ番号]],_構造物[グループ番号],_構造物[参考耐用年数]))</f>
        <v/>
      </c>
      <c r="P22" s="3"/>
      <c r="Q22" s="3" t="str" cm="1">
        <f t="array" aca="1" ref="Q22" ca="1">_xlfn.IFS(_グループ[[#This Row],[グループ番号]]="","",_グループ[[#This Row],[性能低下予測方法]]&lt;&gt;"余寿命","",TRUE,_グループ[[#This Row],[参考耐用年数]]-(OFFSET(_共通[[#Headers],[機能診断年度]],1,0)-_グループ[[#This Row],[供用開始年度(交換年度)]]))</f>
        <v/>
      </c>
      <c r="R22" t="str" cm="1">
        <f t="array" ref="R22">_xlfn.IFS(_グループ[[#This Row],[グループ番号]]="","",_グループ[[#This Row],[性能低下予測方法]]&lt;&gt;"余寿命","",TRUE,"参考耐用年数－経過年数")</f>
        <v/>
      </c>
      <c r="S22" s="3" t="str" cm="1">
        <f t="array" ref="S22">_xlfn.IFS(_グループ[[#This Row],[グループ番号]]="","",TRUE,_xlfn.XLOOKUP(_グループ[[#This Row],[グループ番号]],_構造物[グループ番号],_構造物[管理水準]))</f>
        <v/>
      </c>
    </row>
    <row r="23" spans="1:19">
      <c r="A23" s="6" cm="1">
        <f t="array" ref="A23">ROW()-ROW(_グループ[#Headers])</f>
        <v>22</v>
      </c>
      <c r="B23" s="8" t="str" cm="1">
        <f t="array" ref="B23">IFERROR(INDEX(_xlfn._xlws.SORT(_xlfn.UNIQUE(_xlfn._xlws.FILTER(_構造物[グループ番号],_構造物[グループ番号]&lt;&gt;"")),1,1,FALSE),_グループ[[#This Row],[通し番号]],0),"")</f>
        <v/>
      </c>
      <c r="C23" t="str" cm="1">
        <f t="array" ref="C23">_xlfn.IFS(_グループ[[#This Row],[グループ番号]]="","",TRUE,_xlfn.XLOOKUP(_グループ[[#This Row],[グループ番号]],_構造物[グループ番号],_構造物[施設番号]))</f>
        <v/>
      </c>
      <c r="D23" t="str" cm="1">
        <f t="array" ref="D23">_xlfn.IFS(_グループ[[#This Row],[グループ番号]]="","",TRUE,_xlfn.XLOOKUP(_グループ[[#This Row],[グループ番号]],_構造物[グループ番号],_構造物[地区名]))</f>
        <v/>
      </c>
      <c r="E23" t="str" cm="1">
        <f t="array" ref="E23">_xlfn.IFS(_グループ[[#This Row],[グループ番号]]="","",TRUE,_xlfn.XLOOKUP(_グループ[[#This Row],[グループ番号]],_構造物[グループ番号],_構造物[施設名]))</f>
        <v/>
      </c>
      <c r="F23" t="str" cm="1">
        <f t="array" ref="F23">_xlfn.IFS(_グループ[[#This Row],[グループ番号]]="","",TRUE,_xlfn.XLOOKUP(_グループ[[#This Row],[グループ番号]],_構造物[グループ番号],_構造物[区分]))</f>
        <v/>
      </c>
      <c r="G23" t="str" cm="1">
        <f t="array" ref="G23">_xlfn.IFS(_グループ[[#This Row],[グループ番号]]="","",_xlfn.XLOOKUP(_グループ[[#This Row],[グループ番号]],_構造物[グループ番号],_構造物[形式/設備名])="","",TRUE,_xlfn.XLOOKUP(_グループ[[#This Row],[グループ番号]],_構造物[グループ番号],_構造物[形式/設備名]))</f>
        <v/>
      </c>
      <c r="H23" t="str" cm="1">
        <f t="array" ref="H23">_xlfn.IFS(_グループ[[#This Row],[グループ番号]]="","",_xlfn.XLOOKUP(_グループ[[#This Row],[グループ番号]],_構造物[グループ番号],_構造物[規格/装置名])="","",TRUE,_xlfn.XLOOKUP(_グループ[[#This Row],[グループ番号]],_構造物[グループ番号],_構造物[規格/装置名]))</f>
        <v/>
      </c>
      <c r="I23" t="str" cm="1">
        <f t="array" ref="I23">_xlfn.IFS(_グループ[[#This Row],[グループ番号]]="","",_xlfn.XLOOKUP(_グループ[[#This Row],[グループ番号]],_構造物[グループ番号],_構造物[規模/部位])="","",TRUE,_xlfn.XLOOKUP(_グループ[[#This Row],[グループ番号]],_構造物[グループ番号],_構造物[規模/部位]))</f>
        <v/>
      </c>
      <c r="J23" s="14" t="str" cm="1">
        <f t="array" ref="J23">_xlfn.IFS(_グループ[[#This Row],[グループ番号]]="","",TRUE,SUMIFS(_構造物[数量],_構造物[グループ番号],_グループ[[#This Row],[グループ番号]]))</f>
        <v/>
      </c>
      <c r="K23" t="str" cm="1">
        <f t="array" ref="K23">_xlfn.IFS(_グループ[[#This Row],[グループ番号]]="","",TRUE,_xlfn.XLOOKUP(_グループ[[#This Row],[グループ番号]],_構造物[グループ番号],_構造物[単位]))</f>
        <v/>
      </c>
      <c r="L23" s="3" t="str" cm="1">
        <f t="array" ref="L23">_xlfn.IFS(_グループ[[#This Row],[グループ番号]]="","",TRUE,_xlfn.XLOOKUP(_グループ[[#This Row],[グループ番号]],_構造物[グループ番号],_構造物[供用開始年度(交換年度)]))</f>
        <v/>
      </c>
      <c r="M23" s="3" t="str" cm="1">
        <f t="array" ref="M23">_xlfn.IFS(_グループ[[#This Row],[グループ番号]]="","",_xlfn.XLOOKUP(_グループ[[#This Row],[グループ番号]],_構造物[グループ番号],_構造物[現在の健全度])="","",TRUE,_xlfn.XLOOKUP(_グループ[[#This Row],[グループ番号]],_構造物[グループ番号],_構造物[現在の健全度]))</f>
        <v/>
      </c>
      <c r="N23" t="str" cm="1">
        <f t="array" ref="N23">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23" s="3" t="str" cm="1">
        <f t="array" ref="O23">_xlfn.IFS(_グループ[[#This Row],[グループ番号]]="","",TRUE,_xlfn.XLOOKUP(_グループ[[#This Row],[グループ番号]],_構造物[グループ番号],_構造物[参考耐用年数]))</f>
        <v/>
      </c>
      <c r="P23" s="3"/>
      <c r="Q23" s="3" t="str" cm="1">
        <f t="array" aca="1" ref="Q23" ca="1">_xlfn.IFS(_グループ[[#This Row],[グループ番号]]="","",_グループ[[#This Row],[性能低下予測方法]]&lt;&gt;"余寿命","",TRUE,_グループ[[#This Row],[参考耐用年数]]-(OFFSET(_共通[[#Headers],[機能診断年度]],1,0)-_グループ[[#This Row],[供用開始年度(交換年度)]]))</f>
        <v/>
      </c>
      <c r="R23" t="str" cm="1">
        <f t="array" ref="R23">_xlfn.IFS(_グループ[[#This Row],[グループ番号]]="","",_グループ[[#This Row],[性能低下予測方法]]&lt;&gt;"余寿命","",TRUE,"参考耐用年数－経過年数")</f>
        <v/>
      </c>
      <c r="S23" s="3" t="str" cm="1">
        <f t="array" ref="S23">_xlfn.IFS(_グループ[[#This Row],[グループ番号]]="","",TRUE,_xlfn.XLOOKUP(_グループ[[#This Row],[グループ番号]],_構造物[グループ番号],_構造物[管理水準]))</f>
        <v/>
      </c>
    </row>
    <row r="24" spans="1:19">
      <c r="A24" s="6" cm="1">
        <f t="array" ref="A24">ROW()-ROW(_グループ[#Headers])</f>
        <v>23</v>
      </c>
      <c r="B24" s="8" t="str" cm="1">
        <f t="array" ref="B24">IFERROR(INDEX(_xlfn._xlws.SORT(_xlfn.UNIQUE(_xlfn._xlws.FILTER(_構造物[グループ番号],_構造物[グループ番号]&lt;&gt;"")),1,1,FALSE),_グループ[[#This Row],[通し番号]],0),"")</f>
        <v/>
      </c>
      <c r="C24" t="str" cm="1">
        <f t="array" ref="C24">_xlfn.IFS(_グループ[[#This Row],[グループ番号]]="","",TRUE,_xlfn.XLOOKUP(_グループ[[#This Row],[グループ番号]],_構造物[グループ番号],_構造物[施設番号]))</f>
        <v/>
      </c>
      <c r="D24" t="str" cm="1">
        <f t="array" ref="D24">_xlfn.IFS(_グループ[[#This Row],[グループ番号]]="","",TRUE,_xlfn.XLOOKUP(_グループ[[#This Row],[グループ番号]],_構造物[グループ番号],_構造物[地区名]))</f>
        <v/>
      </c>
      <c r="E24" t="str" cm="1">
        <f t="array" ref="E24">_xlfn.IFS(_グループ[[#This Row],[グループ番号]]="","",TRUE,_xlfn.XLOOKUP(_グループ[[#This Row],[グループ番号]],_構造物[グループ番号],_構造物[施設名]))</f>
        <v/>
      </c>
      <c r="F24" t="str" cm="1">
        <f t="array" ref="F24">_xlfn.IFS(_グループ[[#This Row],[グループ番号]]="","",TRUE,_xlfn.XLOOKUP(_グループ[[#This Row],[グループ番号]],_構造物[グループ番号],_構造物[区分]))</f>
        <v/>
      </c>
      <c r="G24" t="str" cm="1">
        <f t="array" ref="G24">_xlfn.IFS(_グループ[[#This Row],[グループ番号]]="","",_xlfn.XLOOKUP(_グループ[[#This Row],[グループ番号]],_構造物[グループ番号],_構造物[形式/設備名])="","",TRUE,_xlfn.XLOOKUP(_グループ[[#This Row],[グループ番号]],_構造物[グループ番号],_構造物[形式/設備名]))</f>
        <v/>
      </c>
      <c r="H24" t="str" cm="1">
        <f t="array" ref="H24">_xlfn.IFS(_グループ[[#This Row],[グループ番号]]="","",_xlfn.XLOOKUP(_グループ[[#This Row],[グループ番号]],_構造物[グループ番号],_構造物[規格/装置名])="","",TRUE,_xlfn.XLOOKUP(_グループ[[#This Row],[グループ番号]],_構造物[グループ番号],_構造物[規格/装置名]))</f>
        <v/>
      </c>
      <c r="I24" t="str" cm="1">
        <f t="array" ref="I24">_xlfn.IFS(_グループ[[#This Row],[グループ番号]]="","",_xlfn.XLOOKUP(_グループ[[#This Row],[グループ番号]],_構造物[グループ番号],_構造物[規模/部位])="","",TRUE,_xlfn.XLOOKUP(_グループ[[#This Row],[グループ番号]],_構造物[グループ番号],_構造物[規模/部位]))</f>
        <v/>
      </c>
      <c r="J24" s="14" t="str" cm="1">
        <f t="array" ref="J24">_xlfn.IFS(_グループ[[#This Row],[グループ番号]]="","",TRUE,SUMIFS(_構造物[数量],_構造物[グループ番号],_グループ[[#This Row],[グループ番号]]))</f>
        <v/>
      </c>
      <c r="K24" t="str" cm="1">
        <f t="array" ref="K24">_xlfn.IFS(_グループ[[#This Row],[グループ番号]]="","",TRUE,_xlfn.XLOOKUP(_グループ[[#This Row],[グループ番号]],_構造物[グループ番号],_構造物[単位]))</f>
        <v/>
      </c>
      <c r="L24" s="3" t="str" cm="1">
        <f t="array" ref="L24">_xlfn.IFS(_グループ[[#This Row],[グループ番号]]="","",TRUE,_xlfn.XLOOKUP(_グループ[[#This Row],[グループ番号]],_構造物[グループ番号],_構造物[供用開始年度(交換年度)]))</f>
        <v/>
      </c>
      <c r="M24" s="3" t="str" cm="1">
        <f t="array" ref="M24">_xlfn.IFS(_グループ[[#This Row],[グループ番号]]="","",_xlfn.XLOOKUP(_グループ[[#This Row],[グループ番号]],_構造物[グループ番号],_構造物[現在の健全度])="","",TRUE,_xlfn.XLOOKUP(_グループ[[#This Row],[グループ番号]],_構造物[グループ番号],_構造物[現在の健全度]))</f>
        <v/>
      </c>
      <c r="N24" t="str" cm="1">
        <f t="array" ref="N24">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24" s="3" t="str" cm="1">
        <f t="array" ref="O24">_xlfn.IFS(_グループ[[#This Row],[グループ番号]]="","",TRUE,_xlfn.XLOOKUP(_グループ[[#This Row],[グループ番号]],_構造物[グループ番号],_構造物[参考耐用年数]))</f>
        <v/>
      </c>
      <c r="P24" s="3"/>
      <c r="Q24" s="3" t="str" cm="1">
        <f t="array" aca="1" ref="Q24" ca="1">_xlfn.IFS(_グループ[[#This Row],[グループ番号]]="","",_グループ[[#This Row],[性能低下予測方法]]&lt;&gt;"余寿命","",TRUE,_グループ[[#This Row],[参考耐用年数]]-(OFFSET(_共通[[#Headers],[機能診断年度]],1,0)-_グループ[[#This Row],[供用開始年度(交換年度)]]))</f>
        <v/>
      </c>
      <c r="R24" t="str" cm="1">
        <f t="array" ref="R24">_xlfn.IFS(_グループ[[#This Row],[グループ番号]]="","",_グループ[[#This Row],[性能低下予測方法]]&lt;&gt;"余寿命","",TRUE,"参考耐用年数－経過年数")</f>
        <v/>
      </c>
      <c r="S24" s="3" t="str" cm="1">
        <f t="array" ref="S24">_xlfn.IFS(_グループ[[#This Row],[グループ番号]]="","",TRUE,_xlfn.XLOOKUP(_グループ[[#This Row],[グループ番号]],_構造物[グループ番号],_構造物[管理水準]))</f>
        <v/>
      </c>
    </row>
    <row r="25" spans="1:19">
      <c r="A25" s="6" cm="1">
        <f t="array" ref="A25">ROW()-ROW(_グループ[#Headers])</f>
        <v>24</v>
      </c>
      <c r="B25" s="8" t="str" cm="1">
        <f t="array" ref="B25">IFERROR(INDEX(_xlfn._xlws.SORT(_xlfn.UNIQUE(_xlfn._xlws.FILTER(_構造物[グループ番号],_構造物[グループ番号]&lt;&gt;"")),1,1,FALSE),_グループ[[#This Row],[通し番号]],0),"")</f>
        <v/>
      </c>
      <c r="C25" t="str" cm="1">
        <f t="array" ref="C25">_xlfn.IFS(_グループ[[#This Row],[グループ番号]]="","",TRUE,_xlfn.XLOOKUP(_グループ[[#This Row],[グループ番号]],_構造物[グループ番号],_構造物[施設番号]))</f>
        <v/>
      </c>
      <c r="D25" t="str" cm="1">
        <f t="array" ref="D25">_xlfn.IFS(_グループ[[#This Row],[グループ番号]]="","",TRUE,_xlfn.XLOOKUP(_グループ[[#This Row],[グループ番号]],_構造物[グループ番号],_構造物[地区名]))</f>
        <v/>
      </c>
      <c r="E25" t="str" cm="1">
        <f t="array" ref="E25">_xlfn.IFS(_グループ[[#This Row],[グループ番号]]="","",TRUE,_xlfn.XLOOKUP(_グループ[[#This Row],[グループ番号]],_構造物[グループ番号],_構造物[施設名]))</f>
        <v/>
      </c>
      <c r="F25" t="str" cm="1">
        <f t="array" ref="F25">_xlfn.IFS(_グループ[[#This Row],[グループ番号]]="","",TRUE,_xlfn.XLOOKUP(_グループ[[#This Row],[グループ番号]],_構造物[グループ番号],_構造物[区分]))</f>
        <v/>
      </c>
      <c r="G25" t="str" cm="1">
        <f t="array" ref="G25">_xlfn.IFS(_グループ[[#This Row],[グループ番号]]="","",_xlfn.XLOOKUP(_グループ[[#This Row],[グループ番号]],_構造物[グループ番号],_構造物[形式/設備名])="","",TRUE,_xlfn.XLOOKUP(_グループ[[#This Row],[グループ番号]],_構造物[グループ番号],_構造物[形式/設備名]))</f>
        <v/>
      </c>
      <c r="H25" t="str" cm="1">
        <f t="array" ref="H25">_xlfn.IFS(_グループ[[#This Row],[グループ番号]]="","",_xlfn.XLOOKUP(_グループ[[#This Row],[グループ番号]],_構造物[グループ番号],_構造物[規格/装置名])="","",TRUE,_xlfn.XLOOKUP(_グループ[[#This Row],[グループ番号]],_構造物[グループ番号],_構造物[規格/装置名]))</f>
        <v/>
      </c>
      <c r="I25" t="str" cm="1">
        <f t="array" ref="I25">_xlfn.IFS(_グループ[[#This Row],[グループ番号]]="","",_xlfn.XLOOKUP(_グループ[[#This Row],[グループ番号]],_構造物[グループ番号],_構造物[規模/部位])="","",TRUE,_xlfn.XLOOKUP(_グループ[[#This Row],[グループ番号]],_構造物[グループ番号],_構造物[規模/部位]))</f>
        <v/>
      </c>
      <c r="J25" s="14" t="str" cm="1">
        <f t="array" ref="J25">_xlfn.IFS(_グループ[[#This Row],[グループ番号]]="","",TRUE,SUMIFS(_構造物[数量],_構造物[グループ番号],_グループ[[#This Row],[グループ番号]]))</f>
        <v/>
      </c>
      <c r="K25" t="str" cm="1">
        <f t="array" ref="K25">_xlfn.IFS(_グループ[[#This Row],[グループ番号]]="","",TRUE,_xlfn.XLOOKUP(_グループ[[#This Row],[グループ番号]],_構造物[グループ番号],_構造物[単位]))</f>
        <v/>
      </c>
      <c r="L25" s="3" t="str" cm="1">
        <f t="array" ref="L25">_xlfn.IFS(_グループ[[#This Row],[グループ番号]]="","",TRUE,_xlfn.XLOOKUP(_グループ[[#This Row],[グループ番号]],_構造物[グループ番号],_構造物[供用開始年度(交換年度)]))</f>
        <v/>
      </c>
      <c r="M25" s="3" t="str" cm="1">
        <f t="array" ref="M25">_xlfn.IFS(_グループ[[#This Row],[グループ番号]]="","",_xlfn.XLOOKUP(_グループ[[#This Row],[グループ番号]],_構造物[グループ番号],_構造物[現在の健全度])="","",TRUE,_xlfn.XLOOKUP(_グループ[[#This Row],[グループ番号]],_構造物[グループ番号],_構造物[現在の健全度]))</f>
        <v/>
      </c>
      <c r="N25" t="str" cm="1">
        <f t="array" ref="N25">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25" s="3" t="str" cm="1">
        <f t="array" ref="O25">_xlfn.IFS(_グループ[[#This Row],[グループ番号]]="","",TRUE,_xlfn.XLOOKUP(_グループ[[#This Row],[グループ番号]],_構造物[グループ番号],_構造物[参考耐用年数]))</f>
        <v/>
      </c>
      <c r="P25" s="3"/>
      <c r="Q25" s="3" t="str" cm="1">
        <f t="array" aca="1" ref="Q25" ca="1">_xlfn.IFS(_グループ[[#This Row],[グループ番号]]="","",_グループ[[#This Row],[性能低下予測方法]]&lt;&gt;"余寿命","",TRUE,_グループ[[#This Row],[参考耐用年数]]-(OFFSET(_共通[[#Headers],[機能診断年度]],1,0)-_グループ[[#This Row],[供用開始年度(交換年度)]]))</f>
        <v/>
      </c>
      <c r="R25" t="str" cm="1">
        <f t="array" ref="R25">_xlfn.IFS(_グループ[[#This Row],[グループ番号]]="","",_グループ[[#This Row],[性能低下予測方法]]&lt;&gt;"余寿命","",TRUE,"参考耐用年数－経過年数")</f>
        <v/>
      </c>
      <c r="S25" s="3" t="str" cm="1">
        <f t="array" ref="S25">_xlfn.IFS(_グループ[[#This Row],[グループ番号]]="","",TRUE,_xlfn.XLOOKUP(_グループ[[#This Row],[グループ番号]],_構造物[グループ番号],_構造物[管理水準]))</f>
        <v/>
      </c>
    </row>
    <row r="26" spans="1:19">
      <c r="A26" s="6" cm="1">
        <f t="array" ref="A26">ROW()-ROW(_グループ[#Headers])</f>
        <v>25</v>
      </c>
      <c r="B26" s="8" t="str" cm="1">
        <f t="array" ref="B26">IFERROR(INDEX(_xlfn._xlws.SORT(_xlfn.UNIQUE(_xlfn._xlws.FILTER(_構造物[グループ番号],_構造物[グループ番号]&lt;&gt;"")),1,1,FALSE),_グループ[[#This Row],[通し番号]],0),"")</f>
        <v/>
      </c>
      <c r="C26" t="str" cm="1">
        <f t="array" ref="C26">_xlfn.IFS(_グループ[[#This Row],[グループ番号]]="","",TRUE,_xlfn.XLOOKUP(_グループ[[#This Row],[グループ番号]],_構造物[グループ番号],_構造物[施設番号]))</f>
        <v/>
      </c>
      <c r="D26" t="str" cm="1">
        <f t="array" ref="D26">_xlfn.IFS(_グループ[[#This Row],[グループ番号]]="","",TRUE,_xlfn.XLOOKUP(_グループ[[#This Row],[グループ番号]],_構造物[グループ番号],_構造物[地区名]))</f>
        <v/>
      </c>
      <c r="E26" t="str" cm="1">
        <f t="array" ref="E26">_xlfn.IFS(_グループ[[#This Row],[グループ番号]]="","",TRUE,_xlfn.XLOOKUP(_グループ[[#This Row],[グループ番号]],_構造物[グループ番号],_構造物[施設名]))</f>
        <v/>
      </c>
      <c r="F26" t="str" cm="1">
        <f t="array" ref="F26">_xlfn.IFS(_グループ[[#This Row],[グループ番号]]="","",TRUE,_xlfn.XLOOKUP(_グループ[[#This Row],[グループ番号]],_構造物[グループ番号],_構造物[区分]))</f>
        <v/>
      </c>
      <c r="G26" t="str" cm="1">
        <f t="array" ref="G26">_xlfn.IFS(_グループ[[#This Row],[グループ番号]]="","",_xlfn.XLOOKUP(_グループ[[#This Row],[グループ番号]],_構造物[グループ番号],_構造物[形式/設備名])="","",TRUE,_xlfn.XLOOKUP(_グループ[[#This Row],[グループ番号]],_構造物[グループ番号],_構造物[形式/設備名]))</f>
        <v/>
      </c>
      <c r="H26" t="str" cm="1">
        <f t="array" ref="H26">_xlfn.IFS(_グループ[[#This Row],[グループ番号]]="","",_xlfn.XLOOKUP(_グループ[[#This Row],[グループ番号]],_構造物[グループ番号],_構造物[規格/装置名])="","",TRUE,_xlfn.XLOOKUP(_グループ[[#This Row],[グループ番号]],_構造物[グループ番号],_構造物[規格/装置名]))</f>
        <v/>
      </c>
      <c r="I26" t="str" cm="1">
        <f t="array" ref="I26">_xlfn.IFS(_グループ[[#This Row],[グループ番号]]="","",_xlfn.XLOOKUP(_グループ[[#This Row],[グループ番号]],_構造物[グループ番号],_構造物[規模/部位])="","",TRUE,_xlfn.XLOOKUP(_グループ[[#This Row],[グループ番号]],_構造物[グループ番号],_構造物[規模/部位]))</f>
        <v/>
      </c>
      <c r="J26" s="14" t="str" cm="1">
        <f t="array" ref="J26">_xlfn.IFS(_グループ[[#This Row],[グループ番号]]="","",TRUE,SUMIFS(_構造物[数量],_構造物[グループ番号],_グループ[[#This Row],[グループ番号]]))</f>
        <v/>
      </c>
      <c r="K26" t="str" cm="1">
        <f t="array" ref="K26">_xlfn.IFS(_グループ[[#This Row],[グループ番号]]="","",TRUE,_xlfn.XLOOKUP(_グループ[[#This Row],[グループ番号]],_構造物[グループ番号],_構造物[単位]))</f>
        <v/>
      </c>
      <c r="L26" s="3" t="str" cm="1">
        <f t="array" ref="L26">_xlfn.IFS(_グループ[[#This Row],[グループ番号]]="","",TRUE,_xlfn.XLOOKUP(_グループ[[#This Row],[グループ番号]],_構造物[グループ番号],_構造物[供用開始年度(交換年度)]))</f>
        <v/>
      </c>
      <c r="M26" s="3" t="str" cm="1">
        <f t="array" ref="M26">_xlfn.IFS(_グループ[[#This Row],[グループ番号]]="","",_xlfn.XLOOKUP(_グループ[[#This Row],[グループ番号]],_構造物[グループ番号],_構造物[現在の健全度])="","",TRUE,_xlfn.XLOOKUP(_グループ[[#This Row],[グループ番号]],_構造物[グループ番号],_構造物[現在の健全度]))</f>
        <v/>
      </c>
      <c r="N26" t="str" cm="1">
        <f t="array" ref="N26">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26" s="3" t="str" cm="1">
        <f t="array" ref="O26">_xlfn.IFS(_グループ[[#This Row],[グループ番号]]="","",TRUE,_xlfn.XLOOKUP(_グループ[[#This Row],[グループ番号]],_構造物[グループ番号],_構造物[参考耐用年数]))</f>
        <v/>
      </c>
      <c r="P26" s="3"/>
      <c r="Q26" s="3" t="str" cm="1">
        <f t="array" aca="1" ref="Q26" ca="1">_xlfn.IFS(_グループ[[#This Row],[グループ番号]]="","",_グループ[[#This Row],[性能低下予測方法]]&lt;&gt;"余寿命","",TRUE,_グループ[[#This Row],[参考耐用年数]]-(OFFSET(_共通[[#Headers],[機能診断年度]],1,0)-_グループ[[#This Row],[供用開始年度(交換年度)]]))</f>
        <v/>
      </c>
      <c r="R26" t="str" cm="1">
        <f t="array" ref="R26">_xlfn.IFS(_グループ[[#This Row],[グループ番号]]="","",_グループ[[#This Row],[性能低下予測方法]]&lt;&gt;"余寿命","",TRUE,"参考耐用年数－経過年数")</f>
        <v/>
      </c>
      <c r="S26" s="3" t="str" cm="1">
        <f t="array" ref="S26">_xlfn.IFS(_グループ[[#This Row],[グループ番号]]="","",TRUE,_xlfn.XLOOKUP(_グループ[[#This Row],[グループ番号]],_構造物[グループ番号],_構造物[管理水準]))</f>
        <v/>
      </c>
    </row>
    <row r="27" spans="1:19">
      <c r="A27" s="6" cm="1">
        <f t="array" ref="A27">ROW()-ROW(_グループ[#Headers])</f>
        <v>26</v>
      </c>
      <c r="B27" s="8" t="str" cm="1">
        <f t="array" ref="B27">IFERROR(INDEX(_xlfn._xlws.SORT(_xlfn.UNIQUE(_xlfn._xlws.FILTER(_構造物[グループ番号],_構造物[グループ番号]&lt;&gt;"")),1,1,FALSE),_グループ[[#This Row],[通し番号]],0),"")</f>
        <v/>
      </c>
      <c r="C27" t="str" cm="1">
        <f t="array" ref="C27">_xlfn.IFS(_グループ[[#This Row],[グループ番号]]="","",TRUE,_xlfn.XLOOKUP(_グループ[[#This Row],[グループ番号]],_構造物[グループ番号],_構造物[施設番号]))</f>
        <v/>
      </c>
      <c r="D27" t="str" cm="1">
        <f t="array" ref="D27">_xlfn.IFS(_グループ[[#This Row],[グループ番号]]="","",TRUE,_xlfn.XLOOKUP(_グループ[[#This Row],[グループ番号]],_構造物[グループ番号],_構造物[地区名]))</f>
        <v/>
      </c>
      <c r="E27" t="str" cm="1">
        <f t="array" ref="E27">_xlfn.IFS(_グループ[[#This Row],[グループ番号]]="","",TRUE,_xlfn.XLOOKUP(_グループ[[#This Row],[グループ番号]],_構造物[グループ番号],_構造物[施設名]))</f>
        <v/>
      </c>
      <c r="F27" t="str" cm="1">
        <f t="array" ref="F27">_xlfn.IFS(_グループ[[#This Row],[グループ番号]]="","",TRUE,_xlfn.XLOOKUP(_グループ[[#This Row],[グループ番号]],_構造物[グループ番号],_構造物[区分]))</f>
        <v/>
      </c>
      <c r="G27" t="str" cm="1">
        <f t="array" ref="G27">_xlfn.IFS(_グループ[[#This Row],[グループ番号]]="","",_xlfn.XLOOKUP(_グループ[[#This Row],[グループ番号]],_構造物[グループ番号],_構造物[形式/設備名])="","",TRUE,_xlfn.XLOOKUP(_グループ[[#This Row],[グループ番号]],_構造物[グループ番号],_構造物[形式/設備名]))</f>
        <v/>
      </c>
      <c r="H27" t="str" cm="1">
        <f t="array" ref="H27">_xlfn.IFS(_グループ[[#This Row],[グループ番号]]="","",_xlfn.XLOOKUP(_グループ[[#This Row],[グループ番号]],_構造物[グループ番号],_構造物[規格/装置名])="","",TRUE,_xlfn.XLOOKUP(_グループ[[#This Row],[グループ番号]],_構造物[グループ番号],_構造物[規格/装置名]))</f>
        <v/>
      </c>
      <c r="I27" t="str" cm="1">
        <f t="array" ref="I27">_xlfn.IFS(_グループ[[#This Row],[グループ番号]]="","",_xlfn.XLOOKUP(_グループ[[#This Row],[グループ番号]],_構造物[グループ番号],_構造物[規模/部位])="","",TRUE,_xlfn.XLOOKUP(_グループ[[#This Row],[グループ番号]],_構造物[グループ番号],_構造物[規模/部位]))</f>
        <v/>
      </c>
      <c r="J27" s="14" t="str" cm="1">
        <f t="array" ref="J27">_xlfn.IFS(_グループ[[#This Row],[グループ番号]]="","",TRUE,SUMIFS(_構造物[数量],_構造物[グループ番号],_グループ[[#This Row],[グループ番号]]))</f>
        <v/>
      </c>
      <c r="K27" t="str" cm="1">
        <f t="array" ref="K27">_xlfn.IFS(_グループ[[#This Row],[グループ番号]]="","",TRUE,_xlfn.XLOOKUP(_グループ[[#This Row],[グループ番号]],_構造物[グループ番号],_構造物[単位]))</f>
        <v/>
      </c>
      <c r="L27" s="3" t="str" cm="1">
        <f t="array" ref="L27">_xlfn.IFS(_グループ[[#This Row],[グループ番号]]="","",TRUE,_xlfn.XLOOKUP(_グループ[[#This Row],[グループ番号]],_構造物[グループ番号],_構造物[供用開始年度(交換年度)]))</f>
        <v/>
      </c>
      <c r="M27" s="3" t="str" cm="1">
        <f t="array" ref="M27">_xlfn.IFS(_グループ[[#This Row],[グループ番号]]="","",_xlfn.XLOOKUP(_グループ[[#This Row],[グループ番号]],_構造物[グループ番号],_構造物[現在の健全度])="","",TRUE,_xlfn.XLOOKUP(_グループ[[#This Row],[グループ番号]],_構造物[グループ番号],_構造物[現在の健全度]))</f>
        <v/>
      </c>
      <c r="N27" t="str" cm="1">
        <f t="array" ref="N27">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27" s="3" t="str" cm="1">
        <f t="array" ref="O27">_xlfn.IFS(_グループ[[#This Row],[グループ番号]]="","",TRUE,_xlfn.XLOOKUP(_グループ[[#This Row],[グループ番号]],_構造物[グループ番号],_構造物[参考耐用年数]))</f>
        <v/>
      </c>
      <c r="P27" s="3"/>
      <c r="Q27" s="3" t="str" cm="1">
        <f t="array" aca="1" ref="Q27" ca="1">_xlfn.IFS(_グループ[[#This Row],[グループ番号]]="","",_グループ[[#This Row],[性能低下予測方法]]&lt;&gt;"余寿命","",TRUE,_グループ[[#This Row],[参考耐用年数]]-(OFFSET(_共通[[#Headers],[機能診断年度]],1,0)-_グループ[[#This Row],[供用開始年度(交換年度)]]))</f>
        <v/>
      </c>
      <c r="R27" t="str" cm="1">
        <f t="array" ref="R27">_xlfn.IFS(_グループ[[#This Row],[グループ番号]]="","",_グループ[[#This Row],[性能低下予測方法]]&lt;&gt;"余寿命","",TRUE,"参考耐用年数－経過年数")</f>
        <v/>
      </c>
      <c r="S27" s="3" t="str" cm="1">
        <f t="array" ref="S27">_xlfn.IFS(_グループ[[#This Row],[グループ番号]]="","",TRUE,_xlfn.XLOOKUP(_グループ[[#This Row],[グループ番号]],_構造物[グループ番号],_構造物[管理水準]))</f>
        <v/>
      </c>
    </row>
    <row r="28" spans="1:19">
      <c r="A28" s="6" cm="1">
        <f t="array" ref="A28">ROW()-ROW(_グループ[#Headers])</f>
        <v>27</v>
      </c>
      <c r="B28" s="8" t="str" cm="1">
        <f t="array" ref="B28">IFERROR(INDEX(_xlfn._xlws.SORT(_xlfn.UNIQUE(_xlfn._xlws.FILTER(_構造物[グループ番号],_構造物[グループ番号]&lt;&gt;"")),1,1,FALSE),_グループ[[#This Row],[通し番号]],0),"")</f>
        <v/>
      </c>
      <c r="C28" t="str" cm="1">
        <f t="array" ref="C28">_xlfn.IFS(_グループ[[#This Row],[グループ番号]]="","",TRUE,_xlfn.XLOOKUP(_グループ[[#This Row],[グループ番号]],_構造物[グループ番号],_構造物[施設番号]))</f>
        <v/>
      </c>
      <c r="D28" t="str" cm="1">
        <f t="array" ref="D28">_xlfn.IFS(_グループ[[#This Row],[グループ番号]]="","",TRUE,_xlfn.XLOOKUP(_グループ[[#This Row],[グループ番号]],_構造物[グループ番号],_構造物[地区名]))</f>
        <v/>
      </c>
      <c r="E28" t="str" cm="1">
        <f t="array" ref="E28">_xlfn.IFS(_グループ[[#This Row],[グループ番号]]="","",TRUE,_xlfn.XLOOKUP(_グループ[[#This Row],[グループ番号]],_構造物[グループ番号],_構造物[施設名]))</f>
        <v/>
      </c>
      <c r="F28" t="str" cm="1">
        <f t="array" ref="F28">_xlfn.IFS(_グループ[[#This Row],[グループ番号]]="","",TRUE,_xlfn.XLOOKUP(_グループ[[#This Row],[グループ番号]],_構造物[グループ番号],_構造物[区分]))</f>
        <v/>
      </c>
      <c r="G28" t="str" cm="1">
        <f t="array" ref="G28">_xlfn.IFS(_グループ[[#This Row],[グループ番号]]="","",_xlfn.XLOOKUP(_グループ[[#This Row],[グループ番号]],_構造物[グループ番号],_構造物[形式/設備名])="","",TRUE,_xlfn.XLOOKUP(_グループ[[#This Row],[グループ番号]],_構造物[グループ番号],_構造物[形式/設備名]))</f>
        <v/>
      </c>
      <c r="H28" t="str" cm="1">
        <f t="array" ref="H28">_xlfn.IFS(_グループ[[#This Row],[グループ番号]]="","",_xlfn.XLOOKUP(_グループ[[#This Row],[グループ番号]],_構造物[グループ番号],_構造物[規格/装置名])="","",TRUE,_xlfn.XLOOKUP(_グループ[[#This Row],[グループ番号]],_構造物[グループ番号],_構造物[規格/装置名]))</f>
        <v/>
      </c>
      <c r="I28" t="str" cm="1">
        <f t="array" ref="I28">_xlfn.IFS(_グループ[[#This Row],[グループ番号]]="","",_xlfn.XLOOKUP(_グループ[[#This Row],[グループ番号]],_構造物[グループ番号],_構造物[規模/部位])="","",TRUE,_xlfn.XLOOKUP(_グループ[[#This Row],[グループ番号]],_構造物[グループ番号],_構造物[規模/部位]))</f>
        <v/>
      </c>
      <c r="J28" s="14" t="str" cm="1">
        <f t="array" ref="J28">_xlfn.IFS(_グループ[[#This Row],[グループ番号]]="","",TRUE,SUMIFS(_構造物[数量],_構造物[グループ番号],_グループ[[#This Row],[グループ番号]]))</f>
        <v/>
      </c>
      <c r="K28" t="str" cm="1">
        <f t="array" ref="K28">_xlfn.IFS(_グループ[[#This Row],[グループ番号]]="","",TRUE,_xlfn.XLOOKUP(_グループ[[#This Row],[グループ番号]],_構造物[グループ番号],_構造物[単位]))</f>
        <v/>
      </c>
      <c r="L28" s="3" t="str" cm="1">
        <f t="array" ref="L28">_xlfn.IFS(_グループ[[#This Row],[グループ番号]]="","",TRUE,_xlfn.XLOOKUP(_グループ[[#This Row],[グループ番号]],_構造物[グループ番号],_構造物[供用開始年度(交換年度)]))</f>
        <v/>
      </c>
      <c r="M28" s="3" t="str" cm="1">
        <f t="array" ref="M28">_xlfn.IFS(_グループ[[#This Row],[グループ番号]]="","",_xlfn.XLOOKUP(_グループ[[#This Row],[グループ番号]],_構造物[グループ番号],_構造物[現在の健全度])="","",TRUE,_xlfn.XLOOKUP(_グループ[[#This Row],[グループ番号]],_構造物[グループ番号],_構造物[現在の健全度]))</f>
        <v/>
      </c>
      <c r="N28" t="str" cm="1">
        <f t="array" ref="N28">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28" s="3" t="str" cm="1">
        <f t="array" ref="O28">_xlfn.IFS(_グループ[[#This Row],[グループ番号]]="","",TRUE,_xlfn.XLOOKUP(_グループ[[#This Row],[グループ番号]],_構造物[グループ番号],_構造物[参考耐用年数]))</f>
        <v/>
      </c>
      <c r="P28" s="3"/>
      <c r="Q28" s="3" t="str" cm="1">
        <f t="array" aca="1" ref="Q28" ca="1">_xlfn.IFS(_グループ[[#This Row],[グループ番号]]="","",_グループ[[#This Row],[性能低下予測方法]]&lt;&gt;"余寿命","",TRUE,_グループ[[#This Row],[参考耐用年数]]-(OFFSET(_共通[[#Headers],[機能診断年度]],1,0)-_グループ[[#This Row],[供用開始年度(交換年度)]]))</f>
        <v/>
      </c>
      <c r="R28" t="str" cm="1">
        <f t="array" ref="R28">_xlfn.IFS(_グループ[[#This Row],[グループ番号]]="","",_グループ[[#This Row],[性能低下予測方法]]&lt;&gt;"余寿命","",TRUE,"参考耐用年数－経過年数")</f>
        <v/>
      </c>
      <c r="S28" s="3" t="str" cm="1">
        <f t="array" ref="S28">_xlfn.IFS(_グループ[[#This Row],[グループ番号]]="","",TRUE,_xlfn.XLOOKUP(_グループ[[#This Row],[グループ番号]],_構造物[グループ番号],_構造物[管理水準]))</f>
        <v/>
      </c>
    </row>
    <row r="29" spans="1:19">
      <c r="A29" s="6" cm="1">
        <f t="array" ref="A29">ROW()-ROW(_グループ[#Headers])</f>
        <v>28</v>
      </c>
      <c r="B29" s="8" t="str" cm="1">
        <f t="array" ref="B29">IFERROR(INDEX(_xlfn._xlws.SORT(_xlfn.UNIQUE(_xlfn._xlws.FILTER(_構造物[グループ番号],_構造物[グループ番号]&lt;&gt;"")),1,1,FALSE),_グループ[[#This Row],[通し番号]],0),"")</f>
        <v/>
      </c>
      <c r="C29" t="str" cm="1">
        <f t="array" ref="C29">_xlfn.IFS(_グループ[[#This Row],[グループ番号]]="","",TRUE,_xlfn.XLOOKUP(_グループ[[#This Row],[グループ番号]],_構造物[グループ番号],_構造物[施設番号]))</f>
        <v/>
      </c>
      <c r="D29" t="str" cm="1">
        <f t="array" ref="D29">_xlfn.IFS(_グループ[[#This Row],[グループ番号]]="","",TRUE,_xlfn.XLOOKUP(_グループ[[#This Row],[グループ番号]],_構造物[グループ番号],_構造物[地区名]))</f>
        <v/>
      </c>
      <c r="E29" t="str" cm="1">
        <f t="array" ref="E29">_xlfn.IFS(_グループ[[#This Row],[グループ番号]]="","",TRUE,_xlfn.XLOOKUP(_グループ[[#This Row],[グループ番号]],_構造物[グループ番号],_構造物[施設名]))</f>
        <v/>
      </c>
      <c r="F29" t="str" cm="1">
        <f t="array" ref="F29">_xlfn.IFS(_グループ[[#This Row],[グループ番号]]="","",TRUE,_xlfn.XLOOKUP(_グループ[[#This Row],[グループ番号]],_構造物[グループ番号],_構造物[区分]))</f>
        <v/>
      </c>
      <c r="G29" t="str" cm="1">
        <f t="array" ref="G29">_xlfn.IFS(_グループ[[#This Row],[グループ番号]]="","",_xlfn.XLOOKUP(_グループ[[#This Row],[グループ番号]],_構造物[グループ番号],_構造物[形式/設備名])="","",TRUE,_xlfn.XLOOKUP(_グループ[[#This Row],[グループ番号]],_構造物[グループ番号],_構造物[形式/設備名]))</f>
        <v/>
      </c>
      <c r="H29" t="str" cm="1">
        <f t="array" ref="H29">_xlfn.IFS(_グループ[[#This Row],[グループ番号]]="","",_xlfn.XLOOKUP(_グループ[[#This Row],[グループ番号]],_構造物[グループ番号],_構造物[規格/装置名])="","",TRUE,_xlfn.XLOOKUP(_グループ[[#This Row],[グループ番号]],_構造物[グループ番号],_構造物[規格/装置名]))</f>
        <v/>
      </c>
      <c r="I29" t="str" cm="1">
        <f t="array" ref="I29">_xlfn.IFS(_グループ[[#This Row],[グループ番号]]="","",_xlfn.XLOOKUP(_グループ[[#This Row],[グループ番号]],_構造物[グループ番号],_構造物[規模/部位])="","",TRUE,_xlfn.XLOOKUP(_グループ[[#This Row],[グループ番号]],_構造物[グループ番号],_構造物[規模/部位]))</f>
        <v/>
      </c>
      <c r="J29" s="14" t="str" cm="1">
        <f t="array" ref="J29">_xlfn.IFS(_グループ[[#This Row],[グループ番号]]="","",TRUE,SUMIFS(_構造物[数量],_構造物[グループ番号],_グループ[[#This Row],[グループ番号]]))</f>
        <v/>
      </c>
      <c r="K29" t="str" cm="1">
        <f t="array" ref="K29">_xlfn.IFS(_グループ[[#This Row],[グループ番号]]="","",TRUE,_xlfn.XLOOKUP(_グループ[[#This Row],[グループ番号]],_構造物[グループ番号],_構造物[単位]))</f>
        <v/>
      </c>
      <c r="L29" s="3" t="str" cm="1">
        <f t="array" ref="L29">_xlfn.IFS(_グループ[[#This Row],[グループ番号]]="","",TRUE,_xlfn.XLOOKUP(_グループ[[#This Row],[グループ番号]],_構造物[グループ番号],_構造物[供用開始年度(交換年度)]))</f>
        <v/>
      </c>
      <c r="M29" s="3" t="str" cm="1">
        <f t="array" ref="M29">_xlfn.IFS(_グループ[[#This Row],[グループ番号]]="","",_xlfn.XLOOKUP(_グループ[[#This Row],[グループ番号]],_構造物[グループ番号],_構造物[現在の健全度])="","",TRUE,_xlfn.XLOOKUP(_グループ[[#This Row],[グループ番号]],_構造物[グループ番号],_構造物[現在の健全度]))</f>
        <v/>
      </c>
      <c r="N29" t="str" cm="1">
        <f t="array" ref="N29">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29" s="3" t="str" cm="1">
        <f t="array" ref="O29">_xlfn.IFS(_グループ[[#This Row],[グループ番号]]="","",TRUE,_xlfn.XLOOKUP(_グループ[[#This Row],[グループ番号]],_構造物[グループ番号],_構造物[参考耐用年数]))</f>
        <v/>
      </c>
      <c r="P29" s="3"/>
      <c r="Q29" s="3" t="str" cm="1">
        <f t="array" aca="1" ref="Q29" ca="1">_xlfn.IFS(_グループ[[#This Row],[グループ番号]]="","",_グループ[[#This Row],[性能低下予測方法]]&lt;&gt;"余寿命","",TRUE,_グループ[[#This Row],[参考耐用年数]]-(OFFSET(_共通[[#Headers],[機能診断年度]],1,0)-_グループ[[#This Row],[供用開始年度(交換年度)]]))</f>
        <v/>
      </c>
      <c r="R29" t="str" cm="1">
        <f t="array" ref="R29">_xlfn.IFS(_グループ[[#This Row],[グループ番号]]="","",_グループ[[#This Row],[性能低下予測方法]]&lt;&gt;"余寿命","",TRUE,"参考耐用年数－経過年数")</f>
        <v/>
      </c>
      <c r="S29" s="3" t="str" cm="1">
        <f t="array" ref="S29">_xlfn.IFS(_グループ[[#This Row],[グループ番号]]="","",TRUE,_xlfn.XLOOKUP(_グループ[[#This Row],[グループ番号]],_構造物[グループ番号],_構造物[管理水準]))</f>
        <v/>
      </c>
    </row>
    <row r="30" spans="1:19">
      <c r="A30" s="6" cm="1">
        <f t="array" ref="A30">ROW()-ROW(_グループ[#Headers])</f>
        <v>29</v>
      </c>
      <c r="B30" s="8" t="str" cm="1">
        <f t="array" ref="B30">IFERROR(INDEX(_xlfn._xlws.SORT(_xlfn.UNIQUE(_xlfn._xlws.FILTER(_構造物[グループ番号],_構造物[グループ番号]&lt;&gt;"")),1,1,FALSE),_グループ[[#This Row],[通し番号]],0),"")</f>
        <v/>
      </c>
      <c r="C30" t="str" cm="1">
        <f t="array" ref="C30">_xlfn.IFS(_グループ[[#This Row],[グループ番号]]="","",TRUE,_xlfn.XLOOKUP(_グループ[[#This Row],[グループ番号]],_構造物[グループ番号],_構造物[施設番号]))</f>
        <v/>
      </c>
      <c r="D30" t="str" cm="1">
        <f t="array" ref="D30">_xlfn.IFS(_グループ[[#This Row],[グループ番号]]="","",TRUE,_xlfn.XLOOKUP(_グループ[[#This Row],[グループ番号]],_構造物[グループ番号],_構造物[地区名]))</f>
        <v/>
      </c>
      <c r="E30" t="str" cm="1">
        <f t="array" ref="E30">_xlfn.IFS(_グループ[[#This Row],[グループ番号]]="","",TRUE,_xlfn.XLOOKUP(_グループ[[#This Row],[グループ番号]],_構造物[グループ番号],_構造物[施設名]))</f>
        <v/>
      </c>
      <c r="F30" t="str" cm="1">
        <f t="array" ref="F30">_xlfn.IFS(_グループ[[#This Row],[グループ番号]]="","",TRUE,_xlfn.XLOOKUP(_グループ[[#This Row],[グループ番号]],_構造物[グループ番号],_構造物[区分]))</f>
        <v/>
      </c>
      <c r="G30" t="str" cm="1">
        <f t="array" ref="G30">_xlfn.IFS(_グループ[[#This Row],[グループ番号]]="","",_xlfn.XLOOKUP(_グループ[[#This Row],[グループ番号]],_構造物[グループ番号],_構造物[形式/設備名])="","",TRUE,_xlfn.XLOOKUP(_グループ[[#This Row],[グループ番号]],_構造物[グループ番号],_構造物[形式/設備名]))</f>
        <v/>
      </c>
      <c r="H30" t="str" cm="1">
        <f t="array" ref="H30">_xlfn.IFS(_グループ[[#This Row],[グループ番号]]="","",_xlfn.XLOOKUP(_グループ[[#This Row],[グループ番号]],_構造物[グループ番号],_構造物[規格/装置名])="","",TRUE,_xlfn.XLOOKUP(_グループ[[#This Row],[グループ番号]],_構造物[グループ番号],_構造物[規格/装置名]))</f>
        <v/>
      </c>
      <c r="I30" t="str" cm="1">
        <f t="array" ref="I30">_xlfn.IFS(_グループ[[#This Row],[グループ番号]]="","",_xlfn.XLOOKUP(_グループ[[#This Row],[グループ番号]],_構造物[グループ番号],_構造物[規模/部位])="","",TRUE,_xlfn.XLOOKUP(_グループ[[#This Row],[グループ番号]],_構造物[グループ番号],_構造物[規模/部位]))</f>
        <v/>
      </c>
      <c r="J30" s="14" t="str" cm="1">
        <f t="array" ref="J30">_xlfn.IFS(_グループ[[#This Row],[グループ番号]]="","",TRUE,SUMIFS(_構造物[数量],_構造物[グループ番号],_グループ[[#This Row],[グループ番号]]))</f>
        <v/>
      </c>
      <c r="K30" t="str" cm="1">
        <f t="array" ref="K30">_xlfn.IFS(_グループ[[#This Row],[グループ番号]]="","",TRUE,_xlfn.XLOOKUP(_グループ[[#This Row],[グループ番号]],_構造物[グループ番号],_構造物[単位]))</f>
        <v/>
      </c>
      <c r="L30" s="3" t="str" cm="1">
        <f t="array" ref="L30">_xlfn.IFS(_グループ[[#This Row],[グループ番号]]="","",TRUE,_xlfn.XLOOKUP(_グループ[[#This Row],[グループ番号]],_構造物[グループ番号],_構造物[供用開始年度(交換年度)]))</f>
        <v/>
      </c>
      <c r="M30" s="3" t="str" cm="1">
        <f t="array" ref="M30">_xlfn.IFS(_グループ[[#This Row],[グループ番号]]="","",_xlfn.XLOOKUP(_グループ[[#This Row],[グループ番号]],_構造物[グループ番号],_構造物[現在の健全度])="","",TRUE,_xlfn.XLOOKUP(_グループ[[#This Row],[グループ番号]],_構造物[グループ番号],_構造物[現在の健全度]))</f>
        <v/>
      </c>
      <c r="N30" t="str" cm="1">
        <f t="array" ref="N30">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30" s="3" t="str" cm="1">
        <f t="array" ref="O30">_xlfn.IFS(_グループ[[#This Row],[グループ番号]]="","",TRUE,_xlfn.XLOOKUP(_グループ[[#This Row],[グループ番号]],_構造物[グループ番号],_構造物[参考耐用年数]))</f>
        <v/>
      </c>
      <c r="P30" s="3"/>
      <c r="Q30" s="3" t="str" cm="1">
        <f t="array" aca="1" ref="Q30" ca="1">_xlfn.IFS(_グループ[[#This Row],[グループ番号]]="","",_グループ[[#This Row],[性能低下予測方法]]&lt;&gt;"余寿命","",TRUE,_グループ[[#This Row],[参考耐用年数]]-(OFFSET(_共通[[#Headers],[機能診断年度]],1,0)-_グループ[[#This Row],[供用開始年度(交換年度)]]))</f>
        <v/>
      </c>
      <c r="R30" t="str" cm="1">
        <f t="array" ref="R30">_xlfn.IFS(_グループ[[#This Row],[グループ番号]]="","",_グループ[[#This Row],[性能低下予測方法]]&lt;&gt;"余寿命","",TRUE,"参考耐用年数－経過年数")</f>
        <v/>
      </c>
      <c r="S30" s="3" t="str" cm="1">
        <f t="array" ref="S30">_xlfn.IFS(_グループ[[#This Row],[グループ番号]]="","",TRUE,_xlfn.XLOOKUP(_グループ[[#This Row],[グループ番号]],_構造物[グループ番号],_構造物[管理水準]))</f>
        <v/>
      </c>
    </row>
    <row r="31" spans="1:19">
      <c r="A31" s="6" cm="1">
        <f t="array" ref="A31">ROW()-ROW(_グループ[#Headers])</f>
        <v>30</v>
      </c>
      <c r="B31" s="8" t="str" cm="1">
        <f t="array" ref="B31">IFERROR(INDEX(_xlfn._xlws.SORT(_xlfn.UNIQUE(_xlfn._xlws.FILTER(_構造物[グループ番号],_構造物[グループ番号]&lt;&gt;"")),1,1,FALSE),_グループ[[#This Row],[通し番号]],0),"")</f>
        <v/>
      </c>
      <c r="C31" t="str" cm="1">
        <f t="array" ref="C31">_xlfn.IFS(_グループ[[#This Row],[グループ番号]]="","",TRUE,_xlfn.XLOOKUP(_グループ[[#This Row],[グループ番号]],_構造物[グループ番号],_構造物[施設番号]))</f>
        <v/>
      </c>
      <c r="D31" t="str" cm="1">
        <f t="array" ref="D31">_xlfn.IFS(_グループ[[#This Row],[グループ番号]]="","",TRUE,_xlfn.XLOOKUP(_グループ[[#This Row],[グループ番号]],_構造物[グループ番号],_構造物[地区名]))</f>
        <v/>
      </c>
      <c r="E31" t="str" cm="1">
        <f t="array" ref="E31">_xlfn.IFS(_グループ[[#This Row],[グループ番号]]="","",TRUE,_xlfn.XLOOKUP(_グループ[[#This Row],[グループ番号]],_構造物[グループ番号],_構造物[施設名]))</f>
        <v/>
      </c>
      <c r="F31" t="str" cm="1">
        <f t="array" ref="F31">_xlfn.IFS(_グループ[[#This Row],[グループ番号]]="","",TRUE,_xlfn.XLOOKUP(_グループ[[#This Row],[グループ番号]],_構造物[グループ番号],_構造物[区分]))</f>
        <v/>
      </c>
      <c r="G31" t="str" cm="1">
        <f t="array" ref="G31">_xlfn.IFS(_グループ[[#This Row],[グループ番号]]="","",_xlfn.XLOOKUP(_グループ[[#This Row],[グループ番号]],_構造物[グループ番号],_構造物[形式/設備名])="","",TRUE,_xlfn.XLOOKUP(_グループ[[#This Row],[グループ番号]],_構造物[グループ番号],_構造物[形式/設備名]))</f>
        <v/>
      </c>
      <c r="H31" t="str" cm="1">
        <f t="array" ref="H31">_xlfn.IFS(_グループ[[#This Row],[グループ番号]]="","",_xlfn.XLOOKUP(_グループ[[#This Row],[グループ番号]],_構造物[グループ番号],_構造物[規格/装置名])="","",TRUE,_xlfn.XLOOKUP(_グループ[[#This Row],[グループ番号]],_構造物[グループ番号],_構造物[規格/装置名]))</f>
        <v/>
      </c>
      <c r="I31" t="str" cm="1">
        <f t="array" ref="I31">_xlfn.IFS(_グループ[[#This Row],[グループ番号]]="","",_xlfn.XLOOKUP(_グループ[[#This Row],[グループ番号]],_構造物[グループ番号],_構造物[規模/部位])="","",TRUE,_xlfn.XLOOKUP(_グループ[[#This Row],[グループ番号]],_構造物[グループ番号],_構造物[規模/部位]))</f>
        <v/>
      </c>
      <c r="J31" s="14" t="str" cm="1">
        <f t="array" ref="J31">_xlfn.IFS(_グループ[[#This Row],[グループ番号]]="","",TRUE,SUMIFS(_構造物[数量],_構造物[グループ番号],_グループ[[#This Row],[グループ番号]]))</f>
        <v/>
      </c>
      <c r="K31" t="str" cm="1">
        <f t="array" ref="K31">_xlfn.IFS(_グループ[[#This Row],[グループ番号]]="","",TRUE,_xlfn.XLOOKUP(_グループ[[#This Row],[グループ番号]],_構造物[グループ番号],_構造物[単位]))</f>
        <v/>
      </c>
      <c r="L31" s="3" t="str" cm="1">
        <f t="array" ref="L31">_xlfn.IFS(_グループ[[#This Row],[グループ番号]]="","",TRUE,_xlfn.XLOOKUP(_グループ[[#This Row],[グループ番号]],_構造物[グループ番号],_構造物[供用開始年度(交換年度)]))</f>
        <v/>
      </c>
      <c r="M31" s="3" t="str" cm="1">
        <f t="array" ref="M31">_xlfn.IFS(_グループ[[#This Row],[グループ番号]]="","",_xlfn.XLOOKUP(_グループ[[#This Row],[グループ番号]],_構造物[グループ番号],_構造物[現在の健全度])="","",TRUE,_xlfn.XLOOKUP(_グループ[[#This Row],[グループ番号]],_構造物[グループ番号],_構造物[現在の健全度]))</f>
        <v/>
      </c>
      <c r="N31" t="str" cm="1">
        <f t="array" ref="N31">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31" s="3" t="str" cm="1">
        <f t="array" ref="O31">_xlfn.IFS(_グループ[[#This Row],[グループ番号]]="","",TRUE,_xlfn.XLOOKUP(_グループ[[#This Row],[グループ番号]],_構造物[グループ番号],_構造物[参考耐用年数]))</f>
        <v/>
      </c>
      <c r="P31" s="3"/>
      <c r="Q31" s="3" t="str" cm="1">
        <f t="array" aca="1" ref="Q31" ca="1">_xlfn.IFS(_グループ[[#This Row],[グループ番号]]="","",_グループ[[#This Row],[性能低下予測方法]]&lt;&gt;"余寿命","",TRUE,_グループ[[#This Row],[参考耐用年数]]-(OFFSET(_共通[[#Headers],[機能診断年度]],1,0)-_グループ[[#This Row],[供用開始年度(交換年度)]]))</f>
        <v/>
      </c>
      <c r="R31" t="str" cm="1">
        <f t="array" ref="R31">_xlfn.IFS(_グループ[[#This Row],[グループ番号]]="","",_グループ[[#This Row],[性能低下予測方法]]&lt;&gt;"余寿命","",TRUE,"参考耐用年数－経過年数")</f>
        <v/>
      </c>
      <c r="S31" s="3" t="str" cm="1">
        <f t="array" ref="S31">_xlfn.IFS(_グループ[[#This Row],[グループ番号]]="","",TRUE,_xlfn.XLOOKUP(_グループ[[#This Row],[グループ番号]],_構造物[グループ番号],_構造物[管理水準]))</f>
        <v/>
      </c>
    </row>
    <row r="32" spans="1:19">
      <c r="A32" s="6" cm="1">
        <f t="array" ref="A32">ROW()-ROW(_グループ[#Headers])</f>
        <v>31</v>
      </c>
      <c r="B32" s="8" t="str" cm="1">
        <f t="array" ref="B32">IFERROR(INDEX(_xlfn._xlws.SORT(_xlfn.UNIQUE(_xlfn._xlws.FILTER(_構造物[グループ番号],_構造物[グループ番号]&lt;&gt;"")),1,1,FALSE),_グループ[[#This Row],[通し番号]],0),"")</f>
        <v/>
      </c>
      <c r="C32" t="str" cm="1">
        <f t="array" ref="C32">_xlfn.IFS(_グループ[[#This Row],[グループ番号]]="","",TRUE,_xlfn.XLOOKUP(_グループ[[#This Row],[グループ番号]],_構造物[グループ番号],_構造物[施設番号]))</f>
        <v/>
      </c>
      <c r="D32" t="str" cm="1">
        <f t="array" ref="D32">_xlfn.IFS(_グループ[[#This Row],[グループ番号]]="","",TRUE,_xlfn.XLOOKUP(_グループ[[#This Row],[グループ番号]],_構造物[グループ番号],_構造物[地区名]))</f>
        <v/>
      </c>
      <c r="E32" t="str" cm="1">
        <f t="array" ref="E32">_xlfn.IFS(_グループ[[#This Row],[グループ番号]]="","",TRUE,_xlfn.XLOOKUP(_グループ[[#This Row],[グループ番号]],_構造物[グループ番号],_構造物[施設名]))</f>
        <v/>
      </c>
      <c r="F32" t="str" cm="1">
        <f t="array" ref="F32">_xlfn.IFS(_グループ[[#This Row],[グループ番号]]="","",TRUE,_xlfn.XLOOKUP(_グループ[[#This Row],[グループ番号]],_構造物[グループ番号],_構造物[区分]))</f>
        <v/>
      </c>
      <c r="G32" t="str" cm="1">
        <f t="array" ref="G32">_xlfn.IFS(_グループ[[#This Row],[グループ番号]]="","",_xlfn.XLOOKUP(_グループ[[#This Row],[グループ番号]],_構造物[グループ番号],_構造物[形式/設備名])="","",TRUE,_xlfn.XLOOKUP(_グループ[[#This Row],[グループ番号]],_構造物[グループ番号],_構造物[形式/設備名]))</f>
        <v/>
      </c>
      <c r="H32" t="str" cm="1">
        <f t="array" ref="H32">_xlfn.IFS(_グループ[[#This Row],[グループ番号]]="","",_xlfn.XLOOKUP(_グループ[[#This Row],[グループ番号]],_構造物[グループ番号],_構造物[規格/装置名])="","",TRUE,_xlfn.XLOOKUP(_グループ[[#This Row],[グループ番号]],_構造物[グループ番号],_構造物[規格/装置名]))</f>
        <v/>
      </c>
      <c r="I32" t="str" cm="1">
        <f t="array" ref="I32">_xlfn.IFS(_グループ[[#This Row],[グループ番号]]="","",_xlfn.XLOOKUP(_グループ[[#This Row],[グループ番号]],_構造物[グループ番号],_構造物[規模/部位])="","",TRUE,_xlfn.XLOOKUP(_グループ[[#This Row],[グループ番号]],_構造物[グループ番号],_構造物[規模/部位]))</f>
        <v/>
      </c>
      <c r="J32" s="14" t="str" cm="1">
        <f t="array" ref="J32">_xlfn.IFS(_グループ[[#This Row],[グループ番号]]="","",TRUE,SUMIFS(_構造物[数量],_構造物[グループ番号],_グループ[[#This Row],[グループ番号]]))</f>
        <v/>
      </c>
      <c r="K32" t="str" cm="1">
        <f t="array" ref="K32">_xlfn.IFS(_グループ[[#This Row],[グループ番号]]="","",TRUE,_xlfn.XLOOKUP(_グループ[[#This Row],[グループ番号]],_構造物[グループ番号],_構造物[単位]))</f>
        <v/>
      </c>
      <c r="L32" s="3" t="str" cm="1">
        <f t="array" ref="L32">_xlfn.IFS(_グループ[[#This Row],[グループ番号]]="","",TRUE,_xlfn.XLOOKUP(_グループ[[#This Row],[グループ番号]],_構造物[グループ番号],_構造物[供用開始年度(交換年度)]))</f>
        <v/>
      </c>
      <c r="M32" s="3" t="str" cm="1">
        <f t="array" ref="M32">_xlfn.IFS(_グループ[[#This Row],[グループ番号]]="","",_xlfn.XLOOKUP(_グループ[[#This Row],[グループ番号]],_構造物[グループ番号],_構造物[現在の健全度])="","",TRUE,_xlfn.XLOOKUP(_グループ[[#This Row],[グループ番号]],_構造物[グループ番号],_構造物[現在の健全度]))</f>
        <v/>
      </c>
      <c r="N32" t="str" cm="1">
        <f t="array" ref="N32">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32" s="3" t="str" cm="1">
        <f t="array" ref="O32">_xlfn.IFS(_グループ[[#This Row],[グループ番号]]="","",TRUE,_xlfn.XLOOKUP(_グループ[[#This Row],[グループ番号]],_構造物[グループ番号],_構造物[参考耐用年数]))</f>
        <v/>
      </c>
      <c r="P32" s="3"/>
      <c r="Q32" s="3" t="str" cm="1">
        <f t="array" aca="1" ref="Q32" ca="1">_xlfn.IFS(_グループ[[#This Row],[グループ番号]]="","",_グループ[[#This Row],[性能低下予測方法]]&lt;&gt;"余寿命","",TRUE,_グループ[[#This Row],[参考耐用年数]]-(OFFSET(_共通[[#Headers],[機能診断年度]],1,0)-_グループ[[#This Row],[供用開始年度(交換年度)]]))</f>
        <v/>
      </c>
      <c r="R32" t="str" cm="1">
        <f t="array" ref="R32">_xlfn.IFS(_グループ[[#This Row],[グループ番号]]="","",_グループ[[#This Row],[性能低下予測方法]]&lt;&gt;"余寿命","",TRUE,"参考耐用年数－経過年数")</f>
        <v/>
      </c>
      <c r="S32" s="3" t="str" cm="1">
        <f t="array" ref="S32">_xlfn.IFS(_グループ[[#This Row],[グループ番号]]="","",TRUE,_xlfn.XLOOKUP(_グループ[[#This Row],[グループ番号]],_構造物[グループ番号],_構造物[管理水準]))</f>
        <v/>
      </c>
    </row>
    <row r="33" spans="1:19">
      <c r="A33" s="6" cm="1">
        <f t="array" ref="A33">ROW()-ROW(_グループ[#Headers])</f>
        <v>32</v>
      </c>
      <c r="B33" s="8" t="str" cm="1">
        <f t="array" ref="B33">IFERROR(INDEX(_xlfn._xlws.SORT(_xlfn.UNIQUE(_xlfn._xlws.FILTER(_構造物[グループ番号],_構造物[グループ番号]&lt;&gt;"")),1,1,FALSE),_グループ[[#This Row],[通し番号]],0),"")</f>
        <v/>
      </c>
      <c r="C33" t="str" cm="1">
        <f t="array" ref="C33">_xlfn.IFS(_グループ[[#This Row],[グループ番号]]="","",TRUE,_xlfn.XLOOKUP(_グループ[[#This Row],[グループ番号]],_構造物[グループ番号],_構造物[施設番号]))</f>
        <v/>
      </c>
      <c r="D33" t="str" cm="1">
        <f t="array" ref="D33">_xlfn.IFS(_グループ[[#This Row],[グループ番号]]="","",TRUE,_xlfn.XLOOKUP(_グループ[[#This Row],[グループ番号]],_構造物[グループ番号],_構造物[地区名]))</f>
        <v/>
      </c>
      <c r="E33" t="str" cm="1">
        <f t="array" ref="E33">_xlfn.IFS(_グループ[[#This Row],[グループ番号]]="","",TRUE,_xlfn.XLOOKUP(_グループ[[#This Row],[グループ番号]],_構造物[グループ番号],_構造物[施設名]))</f>
        <v/>
      </c>
      <c r="F33" t="str" cm="1">
        <f t="array" ref="F33">_xlfn.IFS(_グループ[[#This Row],[グループ番号]]="","",TRUE,_xlfn.XLOOKUP(_グループ[[#This Row],[グループ番号]],_構造物[グループ番号],_構造物[区分]))</f>
        <v/>
      </c>
      <c r="G33" t="str" cm="1">
        <f t="array" ref="G33">_xlfn.IFS(_グループ[[#This Row],[グループ番号]]="","",_xlfn.XLOOKUP(_グループ[[#This Row],[グループ番号]],_構造物[グループ番号],_構造物[形式/設備名])="","",TRUE,_xlfn.XLOOKUP(_グループ[[#This Row],[グループ番号]],_構造物[グループ番号],_構造物[形式/設備名]))</f>
        <v/>
      </c>
      <c r="H33" t="str" cm="1">
        <f t="array" ref="H33">_xlfn.IFS(_グループ[[#This Row],[グループ番号]]="","",_xlfn.XLOOKUP(_グループ[[#This Row],[グループ番号]],_構造物[グループ番号],_構造物[規格/装置名])="","",TRUE,_xlfn.XLOOKUP(_グループ[[#This Row],[グループ番号]],_構造物[グループ番号],_構造物[規格/装置名]))</f>
        <v/>
      </c>
      <c r="I33" t="str" cm="1">
        <f t="array" ref="I33">_xlfn.IFS(_グループ[[#This Row],[グループ番号]]="","",_xlfn.XLOOKUP(_グループ[[#This Row],[グループ番号]],_構造物[グループ番号],_構造物[規模/部位])="","",TRUE,_xlfn.XLOOKUP(_グループ[[#This Row],[グループ番号]],_構造物[グループ番号],_構造物[規模/部位]))</f>
        <v/>
      </c>
      <c r="J33" s="14" t="str" cm="1">
        <f t="array" ref="J33">_xlfn.IFS(_グループ[[#This Row],[グループ番号]]="","",TRUE,SUMIFS(_構造物[数量],_構造物[グループ番号],_グループ[[#This Row],[グループ番号]]))</f>
        <v/>
      </c>
      <c r="K33" t="str" cm="1">
        <f t="array" ref="K33">_xlfn.IFS(_グループ[[#This Row],[グループ番号]]="","",TRUE,_xlfn.XLOOKUP(_グループ[[#This Row],[グループ番号]],_構造物[グループ番号],_構造物[単位]))</f>
        <v/>
      </c>
      <c r="L33" s="3" t="str" cm="1">
        <f t="array" ref="L33">_xlfn.IFS(_グループ[[#This Row],[グループ番号]]="","",TRUE,_xlfn.XLOOKUP(_グループ[[#This Row],[グループ番号]],_構造物[グループ番号],_構造物[供用開始年度(交換年度)]))</f>
        <v/>
      </c>
      <c r="M33" s="3" t="str" cm="1">
        <f t="array" ref="M33">_xlfn.IFS(_グループ[[#This Row],[グループ番号]]="","",_xlfn.XLOOKUP(_グループ[[#This Row],[グループ番号]],_構造物[グループ番号],_構造物[現在の健全度])="","",TRUE,_xlfn.XLOOKUP(_グループ[[#This Row],[グループ番号]],_構造物[グループ番号],_構造物[現在の健全度]))</f>
        <v/>
      </c>
      <c r="N33" t="str" cm="1">
        <f t="array" ref="N33">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33" s="3" t="str" cm="1">
        <f t="array" ref="O33">_xlfn.IFS(_グループ[[#This Row],[グループ番号]]="","",TRUE,_xlfn.XLOOKUP(_グループ[[#This Row],[グループ番号]],_構造物[グループ番号],_構造物[参考耐用年数]))</f>
        <v/>
      </c>
      <c r="P33" s="3"/>
      <c r="Q33" s="3" t="str" cm="1">
        <f t="array" aca="1" ref="Q33" ca="1">_xlfn.IFS(_グループ[[#This Row],[グループ番号]]="","",_グループ[[#This Row],[性能低下予測方法]]&lt;&gt;"余寿命","",TRUE,_グループ[[#This Row],[参考耐用年数]]-(OFFSET(_共通[[#Headers],[機能診断年度]],1,0)-_グループ[[#This Row],[供用開始年度(交換年度)]]))</f>
        <v/>
      </c>
      <c r="R33" t="str" cm="1">
        <f t="array" ref="R33">_xlfn.IFS(_グループ[[#This Row],[グループ番号]]="","",_グループ[[#This Row],[性能低下予測方法]]&lt;&gt;"余寿命","",TRUE,"参考耐用年数－経過年数")</f>
        <v/>
      </c>
      <c r="S33" s="3" t="str" cm="1">
        <f t="array" ref="S33">_xlfn.IFS(_グループ[[#This Row],[グループ番号]]="","",TRUE,_xlfn.XLOOKUP(_グループ[[#This Row],[グループ番号]],_構造物[グループ番号],_構造物[管理水準]))</f>
        <v/>
      </c>
    </row>
    <row r="34" spans="1:19">
      <c r="A34" s="6" cm="1">
        <f t="array" ref="A34">ROW()-ROW(_グループ[#Headers])</f>
        <v>33</v>
      </c>
      <c r="B34" s="8" t="str" cm="1">
        <f t="array" ref="B34">IFERROR(INDEX(_xlfn._xlws.SORT(_xlfn.UNIQUE(_xlfn._xlws.FILTER(_構造物[グループ番号],_構造物[グループ番号]&lt;&gt;"")),1,1,FALSE),_グループ[[#This Row],[通し番号]],0),"")</f>
        <v/>
      </c>
      <c r="C34" t="str" cm="1">
        <f t="array" ref="C34">_xlfn.IFS(_グループ[[#This Row],[グループ番号]]="","",TRUE,_xlfn.XLOOKUP(_グループ[[#This Row],[グループ番号]],_構造物[グループ番号],_構造物[施設番号]))</f>
        <v/>
      </c>
      <c r="D34" t="str" cm="1">
        <f t="array" ref="D34">_xlfn.IFS(_グループ[[#This Row],[グループ番号]]="","",TRUE,_xlfn.XLOOKUP(_グループ[[#This Row],[グループ番号]],_構造物[グループ番号],_構造物[地区名]))</f>
        <v/>
      </c>
      <c r="E34" t="str" cm="1">
        <f t="array" ref="E34">_xlfn.IFS(_グループ[[#This Row],[グループ番号]]="","",TRUE,_xlfn.XLOOKUP(_グループ[[#This Row],[グループ番号]],_構造物[グループ番号],_構造物[施設名]))</f>
        <v/>
      </c>
      <c r="F34" t="str" cm="1">
        <f t="array" ref="F34">_xlfn.IFS(_グループ[[#This Row],[グループ番号]]="","",TRUE,_xlfn.XLOOKUP(_グループ[[#This Row],[グループ番号]],_構造物[グループ番号],_構造物[区分]))</f>
        <v/>
      </c>
      <c r="G34" t="str" cm="1">
        <f t="array" ref="G34">_xlfn.IFS(_グループ[[#This Row],[グループ番号]]="","",_xlfn.XLOOKUP(_グループ[[#This Row],[グループ番号]],_構造物[グループ番号],_構造物[形式/設備名])="","",TRUE,_xlfn.XLOOKUP(_グループ[[#This Row],[グループ番号]],_構造物[グループ番号],_構造物[形式/設備名]))</f>
        <v/>
      </c>
      <c r="H34" t="str" cm="1">
        <f t="array" ref="H34">_xlfn.IFS(_グループ[[#This Row],[グループ番号]]="","",_xlfn.XLOOKUP(_グループ[[#This Row],[グループ番号]],_構造物[グループ番号],_構造物[規格/装置名])="","",TRUE,_xlfn.XLOOKUP(_グループ[[#This Row],[グループ番号]],_構造物[グループ番号],_構造物[規格/装置名]))</f>
        <v/>
      </c>
      <c r="I34" t="str" cm="1">
        <f t="array" ref="I34">_xlfn.IFS(_グループ[[#This Row],[グループ番号]]="","",_xlfn.XLOOKUP(_グループ[[#This Row],[グループ番号]],_構造物[グループ番号],_構造物[規模/部位])="","",TRUE,_xlfn.XLOOKUP(_グループ[[#This Row],[グループ番号]],_構造物[グループ番号],_構造物[規模/部位]))</f>
        <v/>
      </c>
      <c r="J34" s="14" t="str" cm="1">
        <f t="array" ref="J34">_xlfn.IFS(_グループ[[#This Row],[グループ番号]]="","",TRUE,SUMIFS(_構造物[数量],_構造物[グループ番号],_グループ[[#This Row],[グループ番号]]))</f>
        <v/>
      </c>
      <c r="K34" t="str" cm="1">
        <f t="array" ref="K34">_xlfn.IFS(_グループ[[#This Row],[グループ番号]]="","",TRUE,_xlfn.XLOOKUP(_グループ[[#This Row],[グループ番号]],_構造物[グループ番号],_構造物[単位]))</f>
        <v/>
      </c>
      <c r="L34" s="3" t="str" cm="1">
        <f t="array" ref="L34">_xlfn.IFS(_グループ[[#This Row],[グループ番号]]="","",TRUE,_xlfn.XLOOKUP(_グループ[[#This Row],[グループ番号]],_構造物[グループ番号],_構造物[供用開始年度(交換年度)]))</f>
        <v/>
      </c>
      <c r="M34" s="3" t="str" cm="1">
        <f t="array" ref="M34">_xlfn.IFS(_グループ[[#This Row],[グループ番号]]="","",_xlfn.XLOOKUP(_グループ[[#This Row],[グループ番号]],_構造物[グループ番号],_構造物[現在の健全度])="","",TRUE,_xlfn.XLOOKUP(_グループ[[#This Row],[グループ番号]],_構造物[グループ番号],_構造物[現在の健全度]))</f>
        <v/>
      </c>
      <c r="N34" t="str" cm="1">
        <f t="array" ref="N34">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34" s="3" t="str" cm="1">
        <f t="array" ref="O34">_xlfn.IFS(_グループ[[#This Row],[グループ番号]]="","",TRUE,_xlfn.XLOOKUP(_グループ[[#This Row],[グループ番号]],_構造物[グループ番号],_構造物[参考耐用年数]))</f>
        <v/>
      </c>
      <c r="P34" s="3"/>
      <c r="Q34" s="3" t="str" cm="1">
        <f t="array" aca="1" ref="Q34" ca="1">_xlfn.IFS(_グループ[[#This Row],[グループ番号]]="","",_グループ[[#This Row],[性能低下予測方法]]&lt;&gt;"余寿命","",TRUE,_グループ[[#This Row],[参考耐用年数]]-(OFFSET(_共通[[#Headers],[機能診断年度]],1,0)-_グループ[[#This Row],[供用開始年度(交換年度)]]))</f>
        <v/>
      </c>
      <c r="R34" t="str" cm="1">
        <f t="array" ref="R34">_xlfn.IFS(_グループ[[#This Row],[グループ番号]]="","",_グループ[[#This Row],[性能低下予測方法]]&lt;&gt;"余寿命","",TRUE,"参考耐用年数－経過年数")</f>
        <v/>
      </c>
      <c r="S34" s="3" t="str" cm="1">
        <f t="array" ref="S34">_xlfn.IFS(_グループ[[#This Row],[グループ番号]]="","",TRUE,_xlfn.XLOOKUP(_グループ[[#This Row],[グループ番号]],_構造物[グループ番号],_構造物[管理水準]))</f>
        <v/>
      </c>
    </row>
    <row r="35" spans="1:19">
      <c r="A35" s="6" cm="1">
        <f t="array" ref="A35">ROW()-ROW(_グループ[#Headers])</f>
        <v>34</v>
      </c>
      <c r="B35" s="8" t="str" cm="1">
        <f t="array" ref="B35">IFERROR(INDEX(_xlfn._xlws.SORT(_xlfn.UNIQUE(_xlfn._xlws.FILTER(_構造物[グループ番号],_構造物[グループ番号]&lt;&gt;"")),1,1,FALSE),_グループ[[#This Row],[通し番号]],0),"")</f>
        <v/>
      </c>
      <c r="C35" t="str" cm="1">
        <f t="array" ref="C35">_xlfn.IFS(_グループ[[#This Row],[グループ番号]]="","",TRUE,_xlfn.XLOOKUP(_グループ[[#This Row],[グループ番号]],_構造物[グループ番号],_構造物[施設番号]))</f>
        <v/>
      </c>
      <c r="D35" t="str" cm="1">
        <f t="array" ref="D35">_xlfn.IFS(_グループ[[#This Row],[グループ番号]]="","",TRUE,_xlfn.XLOOKUP(_グループ[[#This Row],[グループ番号]],_構造物[グループ番号],_構造物[地区名]))</f>
        <v/>
      </c>
      <c r="E35" t="str" cm="1">
        <f t="array" ref="E35">_xlfn.IFS(_グループ[[#This Row],[グループ番号]]="","",TRUE,_xlfn.XLOOKUP(_グループ[[#This Row],[グループ番号]],_構造物[グループ番号],_構造物[施設名]))</f>
        <v/>
      </c>
      <c r="F35" t="str" cm="1">
        <f t="array" ref="F35">_xlfn.IFS(_グループ[[#This Row],[グループ番号]]="","",TRUE,_xlfn.XLOOKUP(_グループ[[#This Row],[グループ番号]],_構造物[グループ番号],_構造物[区分]))</f>
        <v/>
      </c>
      <c r="G35" t="str" cm="1">
        <f t="array" ref="G35">_xlfn.IFS(_グループ[[#This Row],[グループ番号]]="","",_xlfn.XLOOKUP(_グループ[[#This Row],[グループ番号]],_構造物[グループ番号],_構造物[形式/設備名])="","",TRUE,_xlfn.XLOOKUP(_グループ[[#This Row],[グループ番号]],_構造物[グループ番号],_構造物[形式/設備名]))</f>
        <v/>
      </c>
      <c r="H35" t="str" cm="1">
        <f t="array" ref="H35">_xlfn.IFS(_グループ[[#This Row],[グループ番号]]="","",_xlfn.XLOOKUP(_グループ[[#This Row],[グループ番号]],_構造物[グループ番号],_構造物[規格/装置名])="","",TRUE,_xlfn.XLOOKUP(_グループ[[#This Row],[グループ番号]],_構造物[グループ番号],_構造物[規格/装置名]))</f>
        <v/>
      </c>
      <c r="I35" t="str" cm="1">
        <f t="array" ref="I35">_xlfn.IFS(_グループ[[#This Row],[グループ番号]]="","",_xlfn.XLOOKUP(_グループ[[#This Row],[グループ番号]],_構造物[グループ番号],_構造物[規模/部位])="","",TRUE,_xlfn.XLOOKUP(_グループ[[#This Row],[グループ番号]],_構造物[グループ番号],_構造物[規模/部位]))</f>
        <v/>
      </c>
      <c r="J35" s="14" t="str" cm="1">
        <f t="array" ref="J35">_xlfn.IFS(_グループ[[#This Row],[グループ番号]]="","",TRUE,SUMIFS(_構造物[数量],_構造物[グループ番号],_グループ[[#This Row],[グループ番号]]))</f>
        <v/>
      </c>
      <c r="K35" t="str" cm="1">
        <f t="array" ref="K35">_xlfn.IFS(_グループ[[#This Row],[グループ番号]]="","",TRUE,_xlfn.XLOOKUP(_グループ[[#This Row],[グループ番号]],_構造物[グループ番号],_構造物[単位]))</f>
        <v/>
      </c>
      <c r="L35" s="3" t="str" cm="1">
        <f t="array" ref="L35">_xlfn.IFS(_グループ[[#This Row],[グループ番号]]="","",TRUE,_xlfn.XLOOKUP(_グループ[[#This Row],[グループ番号]],_構造物[グループ番号],_構造物[供用開始年度(交換年度)]))</f>
        <v/>
      </c>
      <c r="M35" s="3" t="str" cm="1">
        <f t="array" ref="M35">_xlfn.IFS(_グループ[[#This Row],[グループ番号]]="","",_xlfn.XLOOKUP(_グループ[[#This Row],[グループ番号]],_構造物[グループ番号],_構造物[現在の健全度])="","",TRUE,_xlfn.XLOOKUP(_グループ[[#This Row],[グループ番号]],_構造物[グループ番号],_構造物[現在の健全度]))</f>
        <v/>
      </c>
      <c r="N35" t="str" cm="1">
        <f t="array" ref="N35">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35" s="3" t="str" cm="1">
        <f t="array" ref="O35">_xlfn.IFS(_グループ[[#This Row],[グループ番号]]="","",TRUE,_xlfn.XLOOKUP(_グループ[[#This Row],[グループ番号]],_構造物[グループ番号],_構造物[参考耐用年数]))</f>
        <v/>
      </c>
      <c r="P35" s="3"/>
      <c r="Q35" s="3" t="str" cm="1">
        <f t="array" aca="1" ref="Q35" ca="1">_xlfn.IFS(_グループ[[#This Row],[グループ番号]]="","",_グループ[[#This Row],[性能低下予測方法]]&lt;&gt;"余寿命","",TRUE,_グループ[[#This Row],[参考耐用年数]]-(OFFSET(_共通[[#Headers],[機能診断年度]],1,0)-_グループ[[#This Row],[供用開始年度(交換年度)]]))</f>
        <v/>
      </c>
      <c r="R35" t="str" cm="1">
        <f t="array" ref="R35">_xlfn.IFS(_グループ[[#This Row],[グループ番号]]="","",_グループ[[#This Row],[性能低下予測方法]]&lt;&gt;"余寿命","",TRUE,"参考耐用年数－経過年数")</f>
        <v/>
      </c>
      <c r="S35" s="3" t="str" cm="1">
        <f t="array" ref="S35">_xlfn.IFS(_グループ[[#This Row],[グループ番号]]="","",TRUE,_xlfn.XLOOKUP(_グループ[[#This Row],[グループ番号]],_構造物[グループ番号],_構造物[管理水準]))</f>
        <v/>
      </c>
    </row>
    <row r="36" spans="1:19">
      <c r="A36" s="6" cm="1">
        <f t="array" ref="A36">ROW()-ROW(_グループ[#Headers])</f>
        <v>35</v>
      </c>
      <c r="B36" s="8" t="str" cm="1">
        <f t="array" ref="B36">IFERROR(INDEX(_xlfn._xlws.SORT(_xlfn.UNIQUE(_xlfn._xlws.FILTER(_構造物[グループ番号],_構造物[グループ番号]&lt;&gt;"")),1,1,FALSE),_グループ[[#This Row],[通し番号]],0),"")</f>
        <v/>
      </c>
      <c r="C36" t="str" cm="1">
        <f t="array" ref="C36">_xlfn.IFS(_グループ[[#This Row],[グループ番号]]="","",TRUE,_xlfn.XLOOKUP(_グループ[[#This Row],[グループ番号]],_構造物[グループ番号],_構造物[施設番号]))</f>
        <v/>
      </c>
      <c r="D36" t="str" cm="1">
        <f t="array" ref="D36">_xlfn.IFS(_グループ[[#This Row],[グループ番号]]="","",TRUE,_xlfn.XLOOKUP(_グループ[[#This Row],[グループ番号]],_構造物[グループ番号],_構造物[地区名]))</f>
        <v/>
      </c>
      <c r="E36" t="str" cm="1">
        <f t="array" ref="E36">_xlfn.IFS(_グループ[[#This Row],[グループ番号]]="","",TRUE,_xlfn.XLOOKUP(_グループ[[#This Row],[グループ番号]],_構造物[グループ番号],_構造物[施設名]))</f>
        <v/>
      </c>
      <c r="F36" t="str" cm="1">
        <f t="array" ref="F36">_xlfn.IFS(_グループ[[#This Row],[グループ番号]]="","",TRUE,_xlfn.XLOOKUP(_グループ[[#This Row],[グループ番号]],_構造物[グループ番号],_構造物[区分]))</f>
        <v/>
      </c>
      <c r="G36" t="str" cm="1">
        <f t="array" ref="G36">_xlfn.IFS(_グループ[[#This Row],[グループ番号]]="","",_xlfn.XLOOKUP(_グループ[[#This Row],[グループ番号]],_構造物[グループ番号],_構造物[形式/設備名])="","",TRUE,_xlfn.XLOOKUP(_グループ[[#This Row],[グループ番号]],_構造物[グループ番号],_構造物[形式/設備名]))</f>
        <v/>
      </c>
      <c r="H36" t="str" cm="1">
        <f t="array" ref="H36">_xlfn.IFS(_グループ[[#This Row],[グループ番号]]="","",_xlfn.XLOOKUP(_グループ[[#This Row],[グループ番号]],_構造物[グループ番号],_構造物[規格/装置名])="","",TRUE,_xlfn.XLOOKUP(_グループ[[#This Row],[グループ番号]],_構造物[グループ番号],_構造物[規格/装置名]))</f>
        <v/>
      </c>
      <c r="I36" t="str" cm="1">
        <f t="array" ref="I36">_xlfn.IFS(_グループ[[#This Row],[グループ番号]]="","",_xlfn.XLOOKUP(_グループ[[#This Row],[グループ番号]],_構造物[グループ番号],_構造物[規模/部位])="","",TRUE,_xlfn.XLOOKUP(_グループ[[#This Row],[グループ番号]],_構造物[グループ番号],_構造物[規模/部位]))</f>
        <v/>
      </c>
      <c r="J36" s="14" t="str" cm="1">
        <f t="array" ref="J36">_xlfn.IFS(_グループ[[#This Row],[グループ番号]]="","",TRUE,SUMIFS(_構造物[数量],_構造物[グループ番号],_グループ[[#This Row],[グループ番号]]))</f>
        <v/>
      </c>
      <c r="K36" t="str" cm="1">
        <f t="array" ref="K36">_xlfn.IFS(_グループ[[#This Row],[グループ番号]]="","",TRUE,_xlfn.XLOOKUP(_グループ[[#This Row],[グループ番号]],_構造物[グループ番号],_構造物[単位]))</f>
        <v/>
      </c>
      <c r="L36" s="3" t="str" cm="1">
        <f t="array" ref="L36">_xlfn.IFS(_グループ[[#This Row],[グループ番号]]="","",TRUE,_xlfn.XLOOKUP(_グループ[[#This Row],[グループ番号]],_構造物[グループ番号],_構造物[供用開始年度(交換年度)]))</f>
        <v/>
      </c>
      <c r="M36" s="3" t="str" cm="1">
        <f t="array" ref="M36">_xlfn.IFS(_グループ[[#This Row],[グループ番号]]="","",_xlfn.XLOOKUP(_グループ[[#This Row],[グループ番号]],_構造物[グループ番号],_構造物[現在の健全度])="","",TRUE,_xlfn.XLOOKUP(_グループ[[#This Row],[グループ番号]],_構造物[グループ番号],_構造物[現在の健全度]))</f>
        <v/>
      </c>
      <c r="N36" t="str" cm="1">
        <f t="array" ref="N36">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36" s="3" t="str" cm="1">
        <f t="array" ref="O36">_xlfn.IFS(_グループ[[#This Row],[グループ番号]]="","",TRUE,_xlfn.XLOOKUP(_グループ[[#This Row],[グループ番号]],_構造物[グループ番号],_構造物[参考耐用年数]))</f>
        <v/>
      </c>
      <c r="P36" s="3"/>
      <c r="Q36" s="3" t="str" cm="1">
        <f t="array" aca="1" ref="Q36" ca="1">_xlfn.IFS(_グループ[[#This Row],[グループ番号]]="","",_グループ[[#This Row],[性能低下予測方法]]&lt;&gt;"余寿命","",TRUE,_グループ[[#This Row],[参考耐用年数]]-(OFFSET(_共通[[#Headers],[機能診断年度]],1,0)-_グループ[[#This Row],[供用開始年度(交換年度)]]))</f>
        <v/>
      </c>
      <c r="R36" t="str" cm="1">
        <f t="array" ref="R36">_xlfn.IFS(_グループ[[#This Row],[グループ番号]]="","",_グループ[[#This Row],[性能低下予測方法]]&lt;&gt;"余寿命","",TRUE,"参考耐用年数－経過年数")</f>
        <v/>
      </c>
      <c r="S36" s="3" t="str" cm="1">
        <f t="array" ref="S36">_xlfn.IFS(_グループ[[#This Row],[グループ番号]]="","",TRUE,_xlfn.XLOOKUP(_グループ[[#This Row],[グループ番号]],_構造物[グループ番号],_構造物[管理水準]))</f>
        <v/>
      </c>
    </row>
    <row r="37" spans="1:19">
      <c r="A37" s="6" cm="1">
        <f t="array" ref="A37">ROW()-ROW(_グループ[#Headers])</f>
        <v>36</v>
      </c>
      <c r="B37" s="8" t="str" cm="1">
        <f t="array" ref="B37">IFERROR(INDEX(_xlfn._xlws.SORT(_xlfn.UNIQUE(_xlfn._xlws.FILTER(_構造物[グループ番号],_構造物[グループ番号]&lt;&gt;"")),1,1,FALSE),_グループ[[#This Row],[通し番号]],0),"")</f>
        <v/>
      </c>
      <c r="C37" t="str" cm="1">
        <f t="array" ref="C37">_xlfn.IFS(_グループ[[#This Row],[グループ番号]]="","",TRUE,_xlfn.XLOOKUP(_グループ[[#This Row],[グループ番号]],_構造物[グループ番号],_構造物[施設番号]))</f>
        <v/>
      </c>
      <c r="D37" t="str" cm="1">
        <f t="array" ref="D37">_xlfn.IFS(_グループ[[#This Row],[グループ番号]]="","",TRUE,_xlfn.XLOOKUP(_グループ[[#This Row],[グループ番号]],_構造物[グループ番号],_構造物[地区名]))</f>
        <v/>
      </c>
      <c r="E37" t="str" cm="1">
        <f t="array" ref="E37">_xlfn.IFS(_グループ[[#This Row],[グループ番号]]="","",TRUE,_xlfn.XLOOKUP(_グループ[[#This Row],[グループ番号]],_構造物[グループ番号],_構造物[施設名]))</f>
        <v/>
      </c>
      <c r="F37" t="str" cm="1">
        <f t="array" ref="F37">_xlfn.IFS(_グループ[[#This Row],[グループ番号]]="","",TRUE,_xlfn.XLOOKUP(_グループ[[#This Row],[グループ番号]],_構造物[グループ番号],_構造物[区分]))</f>
        <v/>
      </c>
      <c r="G37" t="str" cm="1">
        <f t="array" ref="G37">_xlfn.IFS(_グループ[[#This Row],[グループ番号]]="","",_xlfn.XLOOKUP(_グループ[[#This Row],[グループ番号]],_構造物[グループ番号],_構造物[形式/設備名])="","",TRUE,_xlfn.XLOOKUP(_グループ[[#This Row],[グループ番号]],_構造物[グループ番号],_構造物[形式/設備名]))</f>
        <v/>
      </c>
      <c r="H37" t="str" cm="1">
        <f t="array" ref="H37">_xlfn.IFS(_グループ[[#This Row],[グループ番号]]="","",_xlfn.XLOOKUP(_グループ[[#This Row],[グループ番号]],_構造物[グループ番号],_構造物[規格/装置名])="","",TRUE,_xlfn.XLOOKUP(_グループ[[#This Row],[グループ番号]],_構造物[グループ番号],_構造物[規格/装置名]))</f>
        <v/>
      </c>
      <c r="I37" t="str" cm="1">
        <f t="array" ref="I37">_xlfn.IFS(_グループ[[#This Row],[グループ番号]]="","",_xlfn.XLOOKUP(_グループ[[#This Row],[グループ番号]],_構造物[グループ番号],_構造物[規模/部位])="","",TRUE,_xlfn.XLOOKUP(_グループ[[#This Row],[グループ番号]],_構造物[グループ番号],_構造物[規模/部位]))</f>
        <v/>
      </c>
      <c r="J37" s="14" t="str" cm="1">
        <f t="array" ref="J37">_xlfn.IFS(_グループ[[#This Row],[グループ番号]]="","",TRUE,SUMIFS(_構造物[数量],_構造物[グループ番号],_グループ[[#This Row],[グループ番号]]))</f>
        <v/>
      </c>
      <c r="K37" t="str" cm="1">
        <f t="array" ref="K37">_xlfn.IFS(_グループ[[#This Row],[グループ番号]]="","",TRUE,_xlfn.XLOOKUP(_グループ[[#This Row],[グループ番号]],_構造物[グループ番号],_構造物[単位]))</f>
        <v/>
      </c>
      <c r="L37" s="3" t="str" cm="1">
        <f t="array" ref="L37">_xlfn.IFS(_グループ[[#This Row],[グループ番号]]="","",TRUE,_xlfn.XLOOKUP(_グループ[[#This Row],[グループ番号]],_構造物[グループ番号],_構造物[供用開始年度(交換年度)]))</f>
        <v/>
      </c>
      <c r="M37" s="3" t="str" cm="1">
        <f t="array" ref="M37">_xlfn.IFS(_グループ[[#This Row],[グループ番号]]="","",_xlfn.XLOOKUP(_グループ[[#This Row],[グループ番号]],_構造物[グループ番号],_構造物[現在の健全度])="","",TRUE,_xlfn.XLOOKUP(_グループ[[#This Row],[グループ番号]],_構造物[グループ番号],_構造物[現在の健全度]))</f>
        <v/>
      </c>
      <c r="N37" t="str" cm="1">
        <f t="array" ref="N37">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37" s="3" t="str" cm="1">
        <f t="array" ref="O37">_xlfn.IFS(_グループ[[#This Row],[グループ番号]]="","",TRUE,_xlfn.XLOOKUP(_グループ[[#This Row],[グループ番号]],_構造物[グループ番号],_構造物[参考耐用年数]))</f>
        <v/>
      </c>
      <c r="P37" s="3"/>
      <c r="Q37" s="3" t="str" cm="1">
        <f t="array" aca="1" ref="Q37" ca="1">_xlfn.IFS(_グループ[[#This Row],[グループ番号]]="","",_グループ[[#This Row],[性能低下予測方法]]&lt;&gt;"余寿命","",TRUE,_グループ[[#This Row],[参考耐用年数]]-(OFFSET(_共通[[#Headers],[機能診断年度]],1,0)-_グループ[[#This Row],[供用開始年度(交換年度)]]))</f>
        <v/>
      </c>
      <c r="R37" t="str" cm="1">
        <f t="array" ref="R37">_xlfn.IFS(_グループ[[#This Row],[グループ番号]]="","",_グループ[[#This Row],[性能低下予測方法]]&lt;&gt;"余寿命","",TRUE,"参考耐用年数－経過年数")</f>
        <v/>
      </c>
      <c r="S37" s="3" t="str" cm="1">
        <f t="array" ref="S37">_xlfn.IFS(_グループ[[#This Row],[グループ番号]]="","",TRUE,_xlfn.XLOOKUP(_グループ[[#This Row],[グループ番号]],_構造物[グループ番号],_構造物[管理水準]))</f>
        <v/>
      </c>
    </row>
    <row r="38" spans="1:19">
      <c r="A38" s="6" cm="1">
        <f t="array" ref="A38">ROW()-ROW(_グループ[#Headers])</f>
        <v>37</v>
      </c>
      <c r="B38" s="8" t="str" cm="1">
        <f t="array" ref="B38">IFERROR(INDEX(_xlfn._xlws.SORT(_xlfn.UNIQUE(_xlfn._xlws.FILTER(_構造物[グループ番号],_構造物[グループ番号]&lt;&gt;"")),1,1,FALSE),_グループ[[#This Row],[通し番号]],0),"")</f>
        <v/>
      </c>
      <c r="C38" t="str" cm="1">
        <f t="array" ref="C38">_xlfn.IFS(_グループ[[#This Row],[グループ番号]]="","",TRUE,_xlfn.XLOOKUP(_グループ[[#This Row],[グループ番号]],_構造物[グループ番号],_構造物[施設番号]))</f>
        <v/>
      </c>
      <c r="D38" t="str" cm="1">
        <f t="array" ref="D38">_xlfn.IFS(_グループ[[#This Row],[グループ番号]]="","",TRUE,_xlfn.XLOOKUP(_グループ[[#This Row],[グループ番号]],_構造物[グループ番号],_構造物[地区名]))</f>
        <v/>
      </c>
      <c r="E38" t="str" cm="1">
        <f t="array" ref="E38">_xlfn.IFS(_グループ[[#This Row],[グループ番号]]="","",TRUE,_xlfn.XLOOKUP(_グループ[[#This Row],[グループ番号]],_構造物[グループ番号],_構造物[施設名]))</f>
        <v/>
      </c>
      <c r="F38" t="str" cm="1">
        <f t="array" ref="F38">_xlfn.IFS(_グループ[[#This Row],[グループ番号]]="","",TRUE,_xlfn.XLOOKUP(_グループ[[#This Row],[グループ番号]],_構造物[グループ番号],_構造物[区分]))</f>
        <v/>
      </c>
      <c r="G38" t="str" cm="1">
        <f t="array" ref="G38">_xlfn.IFS(_グループ[[#This Row],[グループ番号]]="","",_xlfn.XLOOKUP(_グループ[[#This Row],[グループ番号]],_構造物[グループ番号],_構造物[形式/設備名])="","",TRUE,_xlfn.XLOOKUP(_グループ[[#This Row],[グループ番号]],_構造物[グループ番号],_構造物[形式/設備名]))</f>
        <v/>
      </c>
      <c r="H38" t="str" cm="1">
        <f t="array" ref="H38">_xlfn.IFS(_グループ[[#This Row],[グループ番号]]="","",_xlfn.XLOOKUP(_グループ[[#This Row],[グループ番号]],_構造物[グループ番号],_構造物[規格/装置名])="","",TRUE,_xlfn.XLOOKUP(_グループ[[#This Row],[グループ番号]],_構造物[グループ番号],_構造物[規格/装置名]))</f>
        <v/>
      </c>
      <c r="I38" t="str" cm="1">
        <f t="array" ref="I38">_xlfn.IFS(_グループ[[#This Row],[グループ番号]]="","",_xlfn.XLOOKUP(_グループ[[#This Row],[グループ番号]],_構造物[グループ番号],_構造物[規模/部位])="","",TRUE,_xlfn.XLOOKUP(_グループ[[#This Row],[グループ番号]],_構造物[グループ番号],_構造物[規模/部位]))</f>
        <v/>
      </c>
      <c r="J38" s="14" t="str" cm="1">
        <f t="array" ref="J38">_xlfn.IFS(_グループ[[#This Row],[グループ番号]]="","",TRUE,SUMIFS(_構造物[数量],_構造物[グループ番号],_グループ[[#This Row],[グループ番号]]))</f>
        <v/>
      </c>
      <c r="K38" t="str" cm="1">
        <f t="array" ref="K38">_xlfn.IFS(_グループ[[#This Row],[グループ番号]]="","",TRUE,_xlfn.XLOOKUP(_グループ[[#This Row],[グループ番号]],_構造物[グループ番号],_構造物[単位]))</f>
        <v/>
      </c>
      <c r="L38" s="3" t="str" cm="1">
        <f t="array" ref="L38">_xlfn.IFS(_グループ[[#This Row],[グループ番号]]="","",TRUE,_xlfn.XLOOKUP(_グループ[[#This Row],[グループ番号]],_構造物[グループ番号],_構造物[供用開始年度(交換年度)]))</f>
        <v/>
      </c>
      <c r="M38" s="3" t="str" cm="1">
        <f t="array" ref="M38">_xlfn.IFS(_グループ[[#This Row],[グループ番号]]="","",_xlfn.XLOOKUP(_グループ[[#This Row],[グループ番号]],_構造物[グループ番号],_構造物[現在の健全度])="","",TRUE,_xlfn.XLOOKUP(_グループ[[#This Row],[グループ番号]],_構造物[グループ番号],_構造物[現在の健全度]))</f>
        <v/>
      </c>
      <c r="N38" t="str" cm="1">
        <f t="array" ref="N38">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38" s="3" t="str" cm="1">
        <f t="array" ref="O38">_xlfn.IFS(_グループ[[#This Row],[グループ番号]]="","",TRUE,_xlfn.XLOOKUP(_グループ[[#This Row],[グループ番号]],_構造物[グループ番号],_構造物[参考耐用年数]))</f>
        <v/>
      </c>
      <c r="P38" s="3"/>
      <c r="Q38" s="3" t="str" cm="1">
        <f t="array" aca="1" ref="Q38" ca="1">_xlfn.IFS(_グループ[[#This Row],[グループ番号]]="","",_グループ[[#This Row],[性能低下予測方法]]&lt;&gt;"余寿命","",TRUE,_グループ[[#This Row],[参考耐用年数]]-(OFFSET(_共通[[#Headers],[機能診断年度]],1,0)-_グループ[[#This Row],[供用開始年度(交換年度)]]))</f>
        <v/>
      </c>
      <c r="R38" t="str" cm="1">
        <f t="array" ref="R38">_xlfn.IFS(_グループ[[#This Row],[グループ番号]]="","",_グループ[[#This Row],[性能低下予測方法]]&lt;&gt;"余寿命","",TRUE,"参考耐用年数－経過年数")</f>
        <v/>
      </c>
      <c r="S38" s="3" t="str" cm="1">
        <f t="array" ref="S38">_xlfn.IFS(_グループ[[#This Row],[グループ番号]]="","",TRUE,_xlfn.XLOOKUP(_グループ[[#This Row],[グループ番号]],_構造物[グループ番号],_構造物[管理水準]))</f>
        <v/>
      </c>
    </row>
    <row r="39" spans="1:19">
      <c r="A39" s="6" cm="1">
        <f t="array" ref="A39">ROW()-ROW(_グループ[#Headers])</f>
        <v>38</v>
      </c>
      <c r="B39" s="8" t="str" cm="1">
        <f t="array" ref="B39">IFERROR(INDEX(_xlfn._xlws.SORT(_xlfn.UNIQUE(_xlfn._xlws.FILTER(_構造物[グループ番号],_構造物[グループ番号]&lt;&gt;"")),1,1,FALSE),_グループ[[#This Row],[通し番号]],0),"")</f>
        <v/>
      </c>
      <c r="C39" t="str" cm="1">
        <f t="array" ref="C39">_xlfn.IFS(_グループ[[#This Row],[グループ番号]]="","",TRUE,_xlfn.XLOOKUP(_グループ[[#This Row],[グループ番号]],_構造物[グループ番号],_構造物[施設番号]))</f>
        <v/>
      </c>
      <c r="D39" t="str" cm="1">
        <f t="array" ref="D39">_xlfn.IFS(_グループ[[#This Row],[グループ番号]]="","",TRUE,_xlfn.XLOOKUP(_グループ[[#This Row],[グループ番号]],_構造物[グループ番号],_構造物[地区名]))</f>
        <v/>
      </c>
      <c r="E39" t="str" cm="1">
        <f t="array" ref="E39">_xlfn.IFS(_グループ[[#This Row],[グループ番号]]="","",TRUE,_xlfn.XLOOKUP(_グループ[[#This Row],[グループ番号]],_構造物[グループ番号],_構造物[施設名]))</f>
        <v/>
      </c>
      <c r="F39" t="str" cm="1">
        <f t="array" ref="F39">_xlfn.IFS(_グループ[[#This Row],[グループ番号]]="","",TRUE,_xlfn.XLOOKUP(_グループ[[#This Row],[グループ番号]],_構造物[グループ番号],_構造物[区分]))</f>
        <v/>
      </c>
      <c r="G39" t="str" cm="1">
        <f t="array" ref="G39">_xlfn.IFS(_グループ[[#This Row],[グループ番号]]="","",_xlfn.XLOOKUP(_グループ[[#This Row],[グループ番号]],_構造物[グループ番号],_構造物[形式/設備名])="","",TRUE,_xlfn.XLOOKUP(_グループ[[#This Row],[グループ番号]],_構造物[グループ番号],_構造物[形式/設備名]))</f>
        <v/>
      </c>
      <c r="H39" t="str" cm="1">
        <f t="array" ref="H39">_xlfn.IFS(_グループ[[#This Row],[グループ番号]]="","",_xlfn.XLOOKUP(_グループ[[#This Row],[グループ番号]],_構造物[グループ番号],_構造物[規格/装置名])="","",TRUE,_xlfn.XLOOKUP(_グループ[[#This Row],[グループ番号]],_構造物[グループ番号],_構造物[規格/装置名]))</f>
        <v/>
      </c>
      <c r="I39" t="str" cm="1">
        <f t="array" ref="I39">_xlfn.IFS(_グループ[[#This Row],[グループ番号]]="","",_xlfn.XLOOKUP(_グループ[[#This Row],[グループ番号]],_構造物[グループ番号],_構造物[規模/部位])="","",TRUE,_xlfn.XLOOKUP(_グループ[[#This Row],[グループ番号]],_構造物[グループ番号],_構造物[規模/部位]))</f>
        <v/>
      </c>
      <c r="J39" s="14" t="str" cm="1">
        <f t="array" ref="J39">_xlfn.IFS(_グループ[[#This Row],[グループ番号]]="","",TRUE,SUMIFS(_構造物[数量],_構造物[グループ番号],_グループ[[#This Row],[グループ番号]]))</f>
        <v/>
      </c>
      <c r="K39" t="str" cm="1">
        <f t="array" ref="K39">_xlfn.IFS(_グループ[[#This Row],[グループ番号]]="","",TRUE,_xlfn.XLOOKUP(_グループ[[#This Row],[グループ番号]],_構造物[グループ番号],_構造物[単位]))</f>
        <v/>
      </c>
      <c r="L39" s="3" t="str" cm="1">
        <f t="array" ref="L39">_xlfn.IFS(_グループ[[#This Row],[グループ番号]]="","",TRUE,_xlfn.XLOOKUP(_グループ[[#This Row],[グループ番号]],_構造物[グループ番号],_構造物[供用開始年度(交換年度)]))</f>
        <v/>
      </c>
      <c r="M39" s="3" t="str" cm="1">
        <f t="array" ref="M39">_xlfn.IFS(_グループ[[#This Row],[グループ番号]]="","",_xlfn.XLOOKUP(_グループ[[#This Row],[グループ番号]],_構造物[グループ番号],_構造物[現在の健全度])="","",TRUE,_xlfn.XLOOKUP(_グループ[[#This Row],[グループ番号]],_構造物[グループ番号],_構造物[現在の健全度]))</f>
        <v/>
      </c>
      <c r="N39" t="str" cm="1">
        <f t="array" ref="N39">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39" s="3" t="str" cm="1">
        <f t="array" ref="O39">_xlfn.IFS(_グループ[[#This Row],[グループ番号]]="","",TRUE,_xlfn.XLOOKUP(_グループ[[#This Row],[グループ番号]],_構造物[グループ番号],_構造物[参考耐用年数]))</f>
        <v/>
      </c>
      <c r="P39" s="3"/>
      <c r="Q39" s="3" t="str" cm="1">
        <f t="array" aca="1" ref="Q39" ca="1">_xlfn.IFS(_グループ[[#This Row],[グループ番号]]="","",_グループ[[#This Row],[性能低下予測方法]]&lt;&gt;"余寿命","",TRUE,_グループ[[#This Row],[参考耐用年数]]-(OFFSET(_共通[[#Headers],[機能診断年度]],1,0)-_グループ[[#This Row],[供用開始年度(交換年度)]]))</f>
        <v/>
      </c>
      <c r="R39" t="str" cm="1">
        <f t="array" ref="R39">_xlfn.IFS(_グループ[[#This Row],[グループ番号]]="","",_グループ[[#This Row],[性能低下予測方法]]&lt;&gt;"余寿命","",TRUE,"参考耐用年数－経過年数")</f>
        <v/>
      </c>
      <c r="S39" s="3" t="str" cm="1">
        <f t="array" ref="S39">_xlfn.IFS(_グループ[[#This Row],[グループ番号]]="","",TRUE,_xlfn.XLOOKUP(_グループ[[#This Row],[グループ番号]],_構造物[グループ番号],_構造物[管理水準]))</f>
        <v/>
      </c>
    </row>
    <row r="40" spans="1:19">
      <c r="A40" s="6" cm="1">
        <f t="array" ref="A40">ROW()-ROW(_グループ[#Headers])</f>
        <v>39</v>
      </c>
      <c r="B40" s="8" t="str" cm="1">
        <f t="array" ref="B40">IFERROR(INDEX(_xlfn._xlws.SORT(_xlfn.UNIQUE(_xlfn._xlws.FILTER(_構造物[グループ番号],_構造物[グループ番号]&lt;&gt;"")),1,1,FALSE),_グループ[[#This Row],[通し番号]],0),"")</f>
        <v/>
      </c>
      <c r="C40" t="str" cm="1">
        <f t="array" ref="C40">_xlfn.IFS(_グループ[[#This Row],[グループ番号]]="","",TRUE,_xlfn.XLOOKUP(_グループ[[#This Row],[グループ番号]],_構造物[グループ番号],_構造物[施設番号]))</f>
        <v/>
      </c>
      <c r="D40" t="str" cm="1">
        <f t="array" ref="D40">_xlfn.IFS(_グループ[[#This Row],[グループ番号]]="","",TRUE,_xlfn.XLOOKUP(_グループ[[#This Row],[グループ番号]],_構造物[グループ番号],_構造物[地区名]))</f>
        <v/>
      </c>
      <c r="E40" t="str" cm="1">
        <f t="array" ref="E40">_xlfn.IFS(_グループ[[#This Row],[グループ番号]]="","",TRUE,_xlfn.XLOOKUP(_グループ[[#This Row],[グループ番号]],_構造物[グループ番号],_構造物[施設名]))</f>
        <v/>
      </c>
      <c r="F40" t="str" cm="1">
        <f t="array" ref="F40">_xlfn.IFS(_グループ[[#This Row],[グループ番号]]="","",TRUE,_xlfn.XLOOKUP(_グループ[[#This Row],[グループ番号]],_構造物[グループ番号],_構造物[区分]))</f>
        <v/>
      </c>
      <c r="G40" t="str" cm="1">
        <f t="array" ref="G40">_xlfn.IFS(_グループ[[#This Row],[グループ番号]]="","",_xlfn.XLOOKUP(_グループ[[#This Row],[グループ番号]],_構造物[グループ番号],_構造物[形式/設備名])="","",TRUE,_xlfn.XLOOKUP(_グループ[[#This Row],[グループ番号]],_構造物[グループ番号],_構造物[形式/設備名]))</f>
        <v/>
      </c>
      <c r="H40" t="str" cm="1">
        <f t="array" ref="H40">_xlfn.IFS(_グループ[[#This Row],[グループ番号]]="","",_xlfn.XLOOKUP(_グループ[[#This Row],[グループ番号]],_構造物[グループ番号],_構造物[規格/装置名])="","",TRUE,_xlfn.XLOOKUP(_グループ[[#This Row],[グループ番号]],_構造物[グループ番号],_構造物[規格/装置名]))</f>
        <v/>
      </c>
      <c r="I40" t="str" cm="1">
        <f t="array" ref="I40">_xlfn.IFS(_グループ[[#This Row],[グループ番号]]="","",_xlfn.XLOOKUP(_グループ[[#This Row],[グループ番号]],_構造物[グループ番号],_構造物[規模/部位])="","",TRUE,_xlfn.XLOOKUP(_グループ[[#This Row],[グループ番号]],_構造物[グループ番号],_構造物[規模/部位]))</f>
        <v/>
      </c>
      <c r="J40" s="14" t="str" cm="1">
        <f t="array" ref="J40">_xlfn.IFS(_グループ[[#This Row],[グループ番号]]="","",TRUE,SUMIFS(_構造物[数量],_構造物[グループ番号],_グループ[[#This Row],[グループ番号]]))</f>
        <v/>
      </c>
      <c r="K40" t="str" cm="1">
        <f t="array" ref="K40">_xlfn.IFS(_グループ[[#This Row],[グループ番号]]="","",TRUE,_xlfn.XLOOKUP(_グループ[[#This Row],[グループ番号]],_構造物[グループ番号],_構造物[単位]))</f>
        <v/>
      </c>
      <c r="L40" s="3" t="str" cm="1">
        <f t="array" ref="L40">_xlfn.IFS(_グループ[[#This Row],[グループ番号]]="","",TRUE,_xlfn.XLOOKUP(_グループ[[#This Row],[グループ番号]],_構造物[グループ番号],_構造物[供用開始年度(交換年度)]))</f>
        <v/>
      </c>
      <c r="M40" s="3" t="str" cm="1">
        <f t="array" ref="M40">_xlfn.IFS(_グループ[[#This Row],[グループ番号]]="","",_xlfn.XLOOKUP(_グループ[[#This Row],[グループ番号]],_構造物[グループ番号],_構造物[現在の健全度])="","",TRUE,_xlfn.XLOOKUP(_グループ[[#This Row],[グループ番号]],_構造物[グループ番号],_構造物[現在の健全度]))</f>
        <v/>
      </c>
      <c r="N40" t="str" cm="1">
        <f t="array" ref="N40">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40" s="3" t="str" cm="1">
        <f t="array" ref="O40">_xlfn.IFS(_グループ[[#This Row],[グループ番号]]="","",TRUE,_xlfn.XLOOKUP(_グループ[[#This Row],[グループ番号]],_構造物[グループ番号],_構造物[参考耐用年数]))</f>
        <v/>
      </c>
      <c r="P40" s="3"/>
      <c r="Q40" s="3" t="str" cm="1">
        <f t="array" aca="1" ref="Q40" ca="1">_xlfn.IFS(_グループ[[#This Row],[グループ番号]]="","",_グループ[[#This Row],[性能低下予測方法]]&lt;&gt;"余寿命","",TRUE,_グループ[[#This Row],[参考耐用年数]]-(OFFSET(_共通[[#Headers],[機能診断年度]],1,0)-_グループ[[#This Row],[供用開始年度(交換年度)]]))</f>
        <v/>
      </c>
      <c r="R40" t="str" cm="1">
        <f t="array" ref="R40">_xlfn.IFS(_グループ[[#This Row],[グループ番号]]="","",_グループ[[#This Row],[性能低下予測方法]]&lt;&gt;"余寿命","",TRUE,"参考耐用年数－経過年数")</f>
        <v/>
      </c>
      <c r="S40" s="3" t="str" cm="1">
        <f t="array" ref="S40">_xlfn.IFS(_グループ[[#This Row],[グループ番号]]="","",TRUE,_xlfn.XLOOKUP(_グループ[[#This Row],[グループ番号]],_構造物[グループ番号],_構造物[管理水準]))</f>
        <v/>
      </c>
    </row>
    <row r="41" spans="1:19">
      <c r="A41" s="6" cm="1">
        <f t="array" ref="A41">ROW()-ROW(_グループ[#Headers])</f>
        <v>40</v>
      </c>
      <c r="B41" s="8" t="str" cm="1">
        <f t="array" ref="B41">IFERROR(INDEX(_xlfn._xlws.SORT(_xlfn.UNIQUE(_xlfn._xlws.FILTER(_構造物[グループ番号],_構造物[グループ番号]&lt;&gt;"")),1,1,FALSE),_グループ[[#This Row],[通し番号]],0),"")</f>
        <v/>
      </c>
      <c r="C41" t="str" cm="1">
        <f t="array" ref="C41">_xlfn.IFS(_グループ[[#This Row],[グループ番号]]="","",TRUE,_xlfn.XLOOKUP(_グループ[[#This Row],[グループ番号]],_構造物[グループ番号],_構造物[施設番号]))</f>
        <v/>
      </c>
      <c r="D41" t="str" cm="1">
        <f t="array" ref="D41">_xlfn.IFS(_グループ[[#This Row],[グループ番号]]="","",TRUE,_xlfn.XLOOKUP(_グループ[[#This Row],[グループ番号]],_構造物[グループ番号],_構造物[地区名]))</f>
        <v/>
      </c>
      <c r="E41" t="str" cm="1">
        <f t="array" ref="E41">_xlfn.IFS(_グループ[[#This Row],[グループ番号]]="","",TRUE,_xlfn.XLOOKUP(_グループ[[#This Row],[グループ番号]],_構造物[グループ番号],_構造物[施設名]))</f>
        <v/>
      </c>
      <c r="F41" t="str" cm="1">
        <f t="array" ref="F41">_xlfn.IFS(_グループ[[#This Row],[グループ番号]]="","",TRUE,_xlfn.XLOOKUP(_グループ[[#This Row],[グループ番号]],_構造物[グループ番号],_構造物[区分]))</f>
        <v/>
      </c>
      <c r="G41" t="str" cm="1">
        <f t="array" ref="G41">_xlfn.IFS(_グループ[[#This Row],[グループ番号]]="","",_xlfn.XLOOKUP(_グループ[[#This Row],[グループ番号]],_構造物[グループ番号],_構造物[形式/設備名])="","",TRUE,_xlfn.XLOOKUP(_グループ[[#This Row],[グループ番号]],_構造物[グループ番号],_構造物[形式/設備名]))</f>
        <v/>
      </c>
      <c r="H41" t="str" cm="1">
        <f t="array" ref="H41">_xlfn.IFS(_グループ[[#This Row],[グループ番号]]="","",_xlfn.XLOOKUP(_グループ[[#This Row],[グループ番号]],_構造物[グループ番号],_構造物[規格/装置名])="","",TRUE,_xlfn.XLOOKUP(_グループ[[#This Row],[グループ番号]],_構造物[グループ番号],_構造物[規格/装置名]))</f>
        <v/>
      </c>
      <c r="I41" t="str" cm="1">
        <f t="array" ref="I41">_xlfn.IFS(_グループ[[#This Row],[グループ番号]]="","",_xlfn.XLOOKUP(_グループ[[#This Row],[グループ番号]],_構造物[グループ番号],_構造物[規模/部位])="","",TRUE,_xlfn.XLOOKUP(_グループ[[#This Row],[グループ番号]],_構造物[グループ番号],_構造物[規模/部位]))</f>
        <v/>
      </c>
      <c r="J41" s="14" t="str" cm="1">
        <f t="array" ref="J41">_xlfn.IFS(_グループ[[#This Row],[グループ番号]]="","",TRUE,SUMIFS(_構造物[数量],_構造物[グループ番号],_グループ[[#This Row],[グループ番号]]))</f>
        <v/>
      </c>
      <c r="K41" t="str" cm="1">
        <f t="array" ref="K41">_xlfn.IFS(_グループ[[#This Row],[グループ番号]]="","",TRUE,_xlfn.XLOOKUP(_グループ[[#This Row],[グループ番号]],_構造物[グループ番号],_構造物[単位]))</f>
        <v/>
      </c>
      <c r="L41" s="3" t="str" cm="1">
        <f t="array" ref="L41">_xlfn.IFS(_グループ[[#This Row],[グループ番号]]="","",TRUE,_xlfn.XLOOKUP(_グループ[[#This Row],[グループ番号]],_構造物[グループ番号],_構造物[供用開始年度(交換年度)]))</f>
        <v/>
      </c>
      <c r="M41" s="3" t="str" cm="1">
        <f t="array" ref="M41">_xlfn.IFS(_グループ[[#This Row],[グループ番号]]="","",_xlfn.XLOOKUP(_グループ[[#This Row],[グループ番号]],_構造物[グループ番号],_構造物[現在の健全度])="","",TRUE,_xlfn.XLOOKUP(_グループ[[#This Row],[グループ番号]],_構造物[グループ番号],_構造物[現在の健全度]))</f>
        <v/>
      </c>
      <c r="N41" t="str" cm="1">
        <f t="array" ref="N41">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41" s="3" t="str" cm="1">
        <f t="array" ref="O41">_xlfn.IFS(_グループ[[#This Row],[グループ番号]]="","",TRUE,_xlfn.XLOOKUP(_グループ[[#This Row],[グループ番号]],_構造物[グループ番号],_構造物[参考耐用年数]))</f>
        <v/>
      </c>
      <c r="P41" s="3"/>
      <c r="Q41" s="3" t="str" cm="1">
        <f t="array" aca="1" ref="Q41" ca="1">_xlfn.IFS(_グループ[[#This Row],[グループ番号]]="","",_グループ[[#This Row],[性能低下予測方法]]&lt;&gt;"余寿命","",TRUE,_グループ[[#This Row],[参考耐用年数]]-(OFFSET(_共通[[#Headers],[機能診断年度]],1,0)-_グループ[[#This Row],[供用開始年度(交換年度)]]))</f>
        <v/>
      </c>
      <c r="R41" t="str" cm="1">
        <f t="array" ref="R41">_xlfn.IFS(_グループ[[#This Row],[グループ番号]]="","",_グループ[[#This Row],[性能低下予測方法]]&lt;&gt;"余寿命","",TRUE,"参考耐用年数－経過年数")</f>
        <v/>
      </c>
      <c r="S41" s="3" t="str" cm="1">
        <f t="array" ref="S41">_xlfn.IFS(_グループ[[#This Row],[グループ番号]]="","",TRUE,_xlfn.XLOOKUP(_グループ[[#This Row],[グループ番号]],_構造物[グループ番号],_構造物[管理水準]))</f>
        <v/>
      </c>
    </row>
    <row r="42" spans="1:19">
      <c r="A42" s="6" cm="1">
        <f t="array" ref="A42">ROW()-ROW(_グループ[#Headers])</f>
        <v>41</v>
      </c>
      <c r="B42" s="8" t="str" cm="1">
        <f t="array" ref="B42">IFERROR(INDEX(_xlfn._xlws.SORT(_xlfn.UNIQUE(_xlfn._xlws.FILTER(_構造物[グループ番号],_構造物[グループ番号]&lt;&gt;"")),1,1,FALSE),_グループ[[#This Row],[通し番号]],0),"")</f>
        <v/>
      </c>
      <c r="C42" t="str" cm="1">
        <f t="array" ref="C42">_xlfn.IFS(_グループ[[#This Row],[グループ番号]]="","",TRUE,_xlfn.XLOOKUP(_グループ[[#This Row],[グループ番号]],_構造物[グループ番号],_構造物[施設番号]))</f>
        <v/>
      </c>
      <c r="D42" t="str" cm="1">
        <f t="array" ref="D42">_xlfn.IFS(_グループ[[#This Row],[グループ番号]]="","",TRUE,_xlfn.XLOOKUP(_グループ[[#This Row],[グループ番号]],_構造物[グループ番号],_構造物[地区名]))</f>
        <v/>
      </c>
      <c r="E42" t="str" cm="1">
        <f t="array" ref="E42">_xlfn.IFS(_グループ[[#This Row],[グループ番号]]="","",TRUE,_xlfn.XLOOKUP(_グループ[[#This Row],[グループ番号]],_構造物[グループ番号],_構造物[施設名]))</f>
        <v/>
      </c>
      <c r="F42" t="str" cm="1">
        <f t="array" ref="F42">_xlfn.IFS(_グループ[[#This Row],[グループ番号]]="","",TRUE,_xlfn.XLOOKUP(_グループ[[#This Row],[グループ番号]],_構造物[グループ番号],_構造物[区分]))</f>
        <v/>
      </c>
      <c r="G42" t="str" cm="1">
        <f t="array" ref="G42">_xlfn.IFS(_グループ[[#This Row],[グループ番号]]="","",_xlfn.XLOOKUP(_グループ[[#This Row],[グループ番号]],_構造物[グループ番号],_構造物[形式/設備名])="","",TRUE,_xlfn.XLOOKUP(_グループ[[#This Row],[グループ番号]],_構造物[グループ番号],_構造物[形式/設備名]))</f>
        <v/>
      </c>
      <c r="H42" t="str" cm="1">
        <f t="array" ref="H42">_xlfn.IFS(_グループ[[#This Row],[グループ番号]]="","",_xlfn.XLOOKUP(_グループ[[#This Row],[グループ番号]],_構造物[グループ番号],_構造物[規格/装置名])="","",TRUE,_xlfn.XLOOKUP(_グループ[[#This Row],[グループ番号]],_構造物[グループ番号],_構造物[規格/装置名]))</f>
        <v/>
      </c>
      <c r="I42" t="str" cm="1">
        <f t="array" ref="I42">_xlfn.IFS(_グループ[[#This Row],[グループ番号]]="","",_xlfn.XLOOKUP(_グループ[[#This Row],[グループ番号]],_構造物[グループ番号],_構造物[規模/部位])="","",TRUE,_xlfn.XLOOKUP(_グループ[[#This Row],[グループ番号]],_構造物[グループ番号],_構造物[規模/部位]))</f>
        <v/>
      </c>
      <c r="J42" s="14" t="str" cm="1">
        <f t="array" ref="J42">_xlfn.IFS(_グループ[[#This Row],[グループ番号]]="","",TRUE,SUMIFS(_構造物[数量],_構造物[グループ番号],_グループ[[#This Row],[グループ番号]]))</f>
        <v/>
      </c>
      <c r="K42" t="str" cm="1">
        <f t="array" ref="K42">_xlfn.IFS(_グループ[[#This Row],[グループ番号]]="","",TRUE,_xlfn.XLOOKUP(_グループ[[#This Row],[グループ番号]],_構造物[グループ番号],_構造物[単位]))</f>
        <v/>
      </c>
      <c r="L42" s="3" t="str" cm="1">
        <f t="array" ref="L42">_xlfn.IFS(_グループ[[#This Row],[グループ番号]]="","",TRUE,_xlfn.XLOOKUP(_グループ[[#This Row],[グループ番号]],_構造物[グループ番号],_構造物[供用開始年度(交換年度)]))</f>
        <v/>
      </c>
      <c r="M42" s="3" t="str" cm="1">
        <f t="array" ref="M42">_xlfn.IFS(_グループ[[#This Row],[グループ番号]]="","",_xlfn.XLOOKUP(_グループ[[#This Row],[グループ番号]],_構造物[グループ番号],_構造物[現在の健全度])="","",TRUE,_xlfn.XLOOKUP(_グループ[[#This Row],[グループ番号]],_構造物[グループ番号],_構造物[現在の健全度]))</f>
        <v/>
      </c>
      <c r="N42" t="str" cm="1">
        <f t="array" ref="N42">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42" s="3" t="str" cm="1">
        <f t="array" ref="O42">_xlfn.IFS(_グループ[[#This Row],[グループ番号]]="","",TRUE,_xlfn.XLOOKUP(_グループ[[#This Row],[グループ番号]],_構造物[グループ番号],_構造物[参考耐用年数]))</f>
        <v/>
      </c>
      <c r="P42" s="3"/>
      <c r="Q42" s="3" t="str" cm="1">
        <f t="array" aca="1" ref="Q42" ca="1">_xlfn.IFS(_グループ[[#This Row],[グループ番号]]="","",_グループ[[#This Row],[性能低下予測方法]]&lt;&gt;"余寿命","",TRUE,_グループ[[#This Row],[参考耐用年数]]-(OFFSET(_共通[[#Headers],[機能診断年度]],1,0)-_グループ[[#This Row],[供用開始年度(交換年度)]]))</f>
        <v/>
      </c>
      <c r="R42" t="str" cm="1">
        <f t="array" ref="R42">_xlfn.IFS(_グループ[[#This Row],[グループ番号]]="","",_グループ[[#This Row],[性能低下予測方法]]&lt;&gt;"余寿命","",TRUE,"参考耐用年数－経過年数")</f>
        <v/>
      </c>
      <c r="S42" s="3" t="str" cm="1">
        <f t="array" ref="S42">_xlfn.IFS(_グループ[[#This Row],[グループ番号]]="","",TRUE,_xlfn.XLOOKUP(_グループ[[#This Row],[グループ番号]],_構造物[グループ番号],_構造物[管理水準]))</f>
        <v/>
      </c>
    </row>
    <row r="43" spans="1:19">
      <c r="A43" s="6" cm="1">
        <f t="array" ref="A43">ROW()-ROW(_グループ[#Headers])</f>
        <v>42</v>
      </c>
      <c r="B43" s="8" t="str" cm="1">
        <f t="array" ref="B43">IFERROR(INDEX(_xlfn._xlws.SORT(_xlfn.UNIQUE(_xlfn._xlws.FILTER(_構造物[グループ番号],_構造物[グループ番号]&lt;&gt;"")),1,1,FALSE),_グループ[[#This Row],[通し番号]],0),"")</f>
        <v/>
      </c>
      <c r="C43" t="str" cm="1">
        <f t="array" ref="C43">_xlfn.IFS(_グループ[[#This Row],[グループ番号]]="","",TRUE,_xlfn.XLOOKUP(_グループ[[#This Row],[グループ番号]],_構造物[グループ番号],_構造物[施設番号]))</f>
        <v/>
      </c>
      <c r="D43" t="str" cm="1">
        <f t="array" ref="D43">_xlfn.IFS(_グループ[[#This Row],[グループ番号]]="","",TRUE,_xlfn.XLOOKUP(_グループ[[#This Row],[グループ番号]],_構造物[グループ番号],_構造物[地区名]))</f>
        <v/>
      </c>
      <c r="E43" t="str" cm="1">
        <f t="array" ref="E43">_xlfn.IFS(_グループ[[#This Row],[グループ番号]]="","",TRUE,_xlfn.XLOOKUP(_グループ[[#This Row],[グループ番号]],_構造物[グループ番号],_構造物[施設名]))</f>
        <v/>
      </c>
      <c r="F43" t="str" cm="1">
        <f t="array" ref="F43">_xlfn.IFS(_グループ[[#This Row],[グループ番号]]="","",TRUE,_xlfn.XLOOKUP(_グループ[[#This Row],[グループ番号]],_構造物[グループ番号],_構造物[区分]))</f>
        <v/>
      </c>
      <c r="G43" t="str" cm="1">
        <f t="array" ref="G43">_xlfn.IFS(_グループ[[#This Row],[グループ番号]]="","",_xlfn.XLOOKUP(_グループ[[#This Row],[グループ番号]],_構造物[グループ番号],_構造物[形式/設備名])="","",TRUE,_xlfn.XLOOKUP(_グループ[[#This Row],[グループ番号]],_構造物[グループ番号],_構造物[形式/設備名]))</f>
        <v/>
      </c>
      <c r="H43" t="str" cm="1">
        <f t="array" ref="H43">_xlfn.IFS(_グループ[[#This Row],[グループ番号]]="","",_xlfn.XLOOKUP(_グループ[[#This Row],[グループ番号]],_構造物[グループ番号],_構造物[規格/装置名])="","",TRUE,_xlfn.XLOOKUP(_グループ[[#This Row],[グループ番号]],_構造物[グループ番号],_構造物[規格/装置名]))</f>
        <v/>
      </c>
      <c r="I43" t="str" cm="1">
        <f t="array" ref="I43">_xlfn.IFS(_グループ[[#This Row],[グループ番号]]="","",_xlfn.XLOOKUP(_グループ[[#This Row],[グループ番号]],_構造物[グループ番号],_構造物[規模/部位])="","",TRUE,_xlfn.XLOOKUP(_グループ[[#This Row],[グループ番号]],_構造物[グループ番号],_構造物[規模/部位]))</f>
        <v/>
      </c>
      <c r="J43" s="14" t="str" cm="1">
        <f t="array" ref="J43">_xlfn.IFS(_グループ[[#This Row],[グループ番号]]="","",TRUE,SUMIFS(_構造物[数量],_構造物[グループ番号],_グループ[[#This Row],[グループ番号]]))</f>
        <v/>
      </c>
      <c r="K43" t="str" cm="1">
        <f t="array" ref="K43">_xlfn.IFS(_グループ[[#This Row],[グループ番号]]="","",TRUE,_xlfn.XLOOKUP(_グループ[[#This Row],[グループ番号]],_構造物[グループ番号],_構造物[単位]))</f>
        <v/>
      </c>
      <c r="L43" s="3" t="str" cm="1">
        <f t="array" ref="L43">_xlfn.IFS(_グループ[[#This Row],[グループ番号]]="","",TRUE,_xlfn.XLOOKUP(_グループ[[#This Row],[グループ番号]],_構造物[グループ番号],_構造物[供用開始年度(交換年度)]))</f>
        <v/>
      </c>
      <c r="M43" s="3" t="str" cm="1">
        <f t="array" ref="M43">_xlfn.IFS(_グループ[[#This Row],[グループ番号]]="","",_xlfn.XLOOKUP(_グループ[[#This Row],[グループ番号]],_構造物[グループ番号],_構造物[現在の健全度])="","",TRUE,_xlfn.XLOOKUP(_グループ[[#This Row],[グループ番号]],_構造物[グループ番号],_構造物[現在の健全度]))</f>
        <v/>
      </c>
      <c r="N43" t="str" cm="1">
        <f t="array" ref="N43">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43" s="3" t="str" cm="1">
        <f t="array" ref="O43">_xlfn.IFS(_グループ[[#This Row],[グループ番号]]="","",TRUE,_xlfn.XLOOKUP(_グループ[[#This Row],[グループ番号]],_構造物[グループ番号],_構造物[参考耐用年数]))</f>
        <v/>
      </c>
      <c r="P43" s="3"/>
      <c r="Q43" s="3" t="str" cm="1">
        <f t="array" aca="1" ref="Q43" ca="1">_xlfn.IFS(_グループ[[#This Row],[グループ番号]]="","",_グループ[[#This Row],[性能低下予測方法]]&lt;&gt;"余寿命","",TRUE,_グループ[[#This Row],[参考耐用年数]]-(OFFSET(_共通[[#Headers],[機能診断年度]],1,0)-_グループ[[#This Row],[供用開始年度(交換年度)]]))</f>
        <v/>
      </c>
      <c r="R43" t="str" cm="1">
        <f t="array" ref="R43">_xlfn.IFS(_グループ[[#This Row],[グループ番号]]="","",_グループ[[#This Row],[性能低下予測方法]]&lt;&gt;"余寿命","",TRUE,"参考耐用年数－経過年数")</f>
        <v/>
      </c>
      <c r="S43" s="3" t="str" cm="1">
        <f t="array" ref="S43">_xlfn.IFS(_グループ[[#This Row],[グループ番号]]="","",TRUE,_xlfn.XLOOKUP(_グループ[[#This Row],[グループ番号]],_構造物[グループ番号],_構造物[管理水準]))</f>
        <v/>
      </c>
    </row>
    <row r="44" spans="1:19">
      <c r="A44" s="6" cm="1">
        <f t="array" ref="A44">ROW()-ROW(_グループ[#Headers])</f>
        <v>43</v>
      </c>
      <c r="B44" s="8" t="str" cm="1">
        <f t="array" ref="B44">IFERROR(INDEX(_xlfn._xlws.SORT(_xlfn.UNIQUE(_xlfn._xlws.FILTER(_構造物[グループ番号],_構造物[グループ番号]&lt;&gt;"")),1,1,FALSE),_グループ[[#This Row],[通し番号]],0),"")</f>
        <v/>
      </c>
      <c r="C44" t="str" cm="1">
        <f t="array" ref="C44">_xlfn.IFS(_グループ[[#This Row],[グループ番号]]="","",TRUE,_xlfn.XLOOKUP(_グループ[[#This Row],[グループ番号]],_構造物[グループ番号],_構造物[施設番号]))</f>
        <v/>
      </c>
      <c r="D44" t="str" cm="1">
        <f t="array" ref="D44">_xlfn.IFS(_グループ[[#This Row],[グループ番号]]="","",TRUE,_xlfn.XLOOKUP(_グループ[[#This Row],[グループ番号]],_構造物[グループ番号],_構造物[地区名]))</f>
        <v/>
      </c>
      <c r="E44" t="str" cm="1">
        <f t="array" ref="E44">_xlfn.IFS(_グループ[[#This Row],[グループ番号]]="","",TRUE,_xlfn.XLOOKUP(_グループ[[#This Row],[グループ番号]],_構造物[グループ番号],_構造物[施設名]))</f>
        <v/>
      </c>
      <c r="F44" t="str" cm="1">
        <f t="array" ref="F44">_xlfn.IFS(_グループ[[#This Row],[グループ番号]]="","",TRUE,_xlfn.XLOOKUP(_グループ[[#This Row],[グループ番号]],_構造物[グループ番号],_構造物[区分]))</f>
        <v/>
      </c>
      <c r="G44" t="str" cm="1">
        <f t="array" ref="G44">_xlfn.IFS(_グループ[[#This Row],[グループ番号]]="","",_xlfn.XLOOKUP(_グループ[[#This Row],[グループ番号]],_構造物[グループ番号],_構造物[形式/設備名])="","",TRUE,_xlfn.XLOOKUP(_グループ[[#This Row],[グループ番号]],_構造物[グループ番号],_構造物[形式/設備名]))</f>
        <v/>
      </c>
      <c r="H44" t="str" cm="1">
        <f t="array" ref="H44">_xlfn.IFS(_グループ[[#This Row],[グループ番号]]="","",_xlfn.XLOOKUP(_グループ[[#This Row],[グループ番号]],_構造物[グループ番号],_構造物[規格/装置名])="","",TRUE,_xlfn.XLOOKUP(_グループ[[#This Row],[グループ番号]],_構造物[グループ番号],_構造物[規格/装置名]))</f>
        <v/>
      </c>
      <c r="I44" t="str" cm="1">
        <f t="array" ref="I44">_xlfn.IFS(_グループ[[#This Row],[グループ番号]]="","",_xlfn.XLOOKUP(_グループ[[#This Row],[グループ番号]],_構造物[グループ番号],_構造物[規模/部位])="","",TRUE,_xlfn.XLOOKUP(_グループ[[#This Row],[グループ番号]],_構造物[グループ番号],_構造物[規模/部位]))</f>
        <v/>
      </c>
      <c r="J44" s="14" t="str" cm="1">
        <f t="array" ref="J44">_xlfn.IFS(_グループ[[#This Row],[グループ番号]]="","",TRUE,SUMIFS(_構造物[数量],_構造物[グループ番号],_グループ[[#This Row],[グループ番号]]))</f>
        <v/>
      </c>
      <c r="K44" t="str" cm="1">
        <f t="array" ref="K44">_xlfn.IFS(_グループ[[#This Row],[グループ番号]]="","",TRUE,_xlfn.XLOOKUP(_グループ[[#This Row],[グループ番号]],_構造物[グループ番号],_構造物[単位]))</f>
        <v/>
      </c>
      <c r="L44" s="3" t="str" cm="1">
        <f t="array" ref="L44">_xlfn.IFS(_グループ[[#This Row],[グループ番号]]="","",TRUE,_xlfn.XLOOKUP(_グループ[[#This Row],[グループ番号]],_構造物[グループ番号],_構造物[供用開始年度(交換年度)]))</f>
        <v/>
      </c>
      <c r="M44" s="3" t="str" cm="1">
        <f t="array" ref="M44">_xlfn.IFS(_グループ[[#This Row],[グループ番号]]="","",_xlfn.XLOOKUP(_グループ[[#This Row],[グループ番号]],_構造物[グループ番号],_構造物[現在の健全度])="","",TRUE,_xlfn.XLOOKUP(_グループ[[#This Row],[グループ番号]],_構造物[グループ番号],_構造物[現在の健全度]))</f>
        <v/>
      </c>
      <c r="N44" t="str" cm="1">
        <f t="array" ref="N44">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44" s="3" t="str" cm="1">
        <f t="array" ref="O44">_xlfn.IFS(_グループ[[#This Row],[グループ番号]]="","",TRUE,_xlfn.XLOOKUP(_グループ[[#This Row],[グループ番号]],_構造物[グループ番号],_構造物[参考耐用年数]))</f>
        <v/>
      </c>
      <c r="P44" s="3"/>
      <c r="Q44" s="3" t="str" cm="1">
        <f t="array" aca="1" ref="Q44" ca="1">_xlfn.IFS(_グループ[[#This Row],[グループ番号]]="","",_グループ[[#This Row],[性能低下予測方法]]&lt;&gt;"余寿命","",TRUE,_グループ[[#This Row],[参考耐用年数]]-(OFFSET(_共通[[#Headers],[機能診断年度]],1,0)-_グループ[[#This Row],[供用開始年度(交換年度)]]))</f>
        <v/>
      </c>
      <c r="R44" t="str" cm="1">
        <f t="array" ref="R44">_xlfn.IFS(_グループ[[#This Row],[グループ番号]]="","",_グループ[[#This Row],[性能低下予測方法]]&lt;&gt;"余寿命","",TRUE,"参考耐用年数－経過年数")</f>
        <v/>
      </c>
      <c r="S44" s="3" t="str" cm="1">
        <f t="array" ref="S44">_xlfn.IFS(_グループ[[#This Row],[グループ番号]]="","",TRUE,_xlfn.XLOOKUP(_グループ[[#This Row],[グループ番号]],_構造物[グループ番号],_構造物[管理水準]))</f>
        <v/>
      </c>
    </row>
    <row r="45" spans="1:19">
      <c r="A45" s="6" cm="1">
        <f t="array" ref="A45">ROW()-ROW(_グループ[#Headers])</f>
        <v>44</v>
      </c>
      <c r="B45" s="8" t="str" cm="1">
        <f t="array" ref="B45">IFERROR(INDEX(_xlfn._xlws.SORT(_xlfn.UNIQUE(_xlfn._xlws.FILTER(_構造物[グループ番号],_構造物[グループ番号]&lt;&gt;"")),1,1,FALSE),_グループ[[#This Row],[通し番号]],0),"")</f>
        <v/>
      </c>
      <c r="C45" t="str" cm="1">
        <f t="array" ref="C45">_xlfn.IFS(_グループ[[#This Row],[グループ番号]]="","",TRUE,_xlfn.XLOOKUP(_グループ[[#This Row],[グループ番号]],_構造物[グループ番号],_構造物[施設番号]))</f>
        <v/>
      </c>
      <c r="D45" t="str" cm="1">
        <f t="array" ref="D45">_xlfn.IFS(_グループ[[#This Row],[グループ番号]]="","",TRUE,_xlfn.XLOOKUP(_グループ[[#This Row],[グループ番号]],_構造物[グループ番号],_構造物[地区名]))</f>
        <v/>
      </c>
      <c r="E45" t="str" cm="1">
        <f t="array" ref="E45">_xlfn.IFS(_グループ[[#This Row],[グループ番号]]="","",TRUE,_xlfn.XLOOKUP(_グループ[[#This Row],[グループ番号]],_構造物[グループ番号],_構造物[施設名]))</f>
        <v/>
      </c>
      <c r="F45" t="str" cm="1">
        <f t="array" ref="F45">_xlfn.IFS(_グループ[[#This Row],[グループ番号]]="","",TRUE,_xlfn.XLOOKUP(_グループ[[#This Row],[グループ番号]],_構造物[グループ番号],_構造物[区分]))</f>
        <v/>
      </c>
      <c r="G45" t="str" cm="1">
        <f t="array" ref="G45">_xlfn.IFS(_グループ[[#This Row],[グループ番号]]="","",_xlfn.XLOOKUP(_グループ[[#This Row],[グループ番号]],_構造物[グループ番号],_構造物[形式/設備名])="","",TRUE,_xlfn.XLOOKUP(_グループ[[#This Row],[グループ番号]],_構造物[グループ番号],_構造物[形式/設備名]))</f>
        <v/>
      </c>
      <c r="H45" t="str" cm="1">
        <f t="array" ref="H45">_xlfn.IFS(_グループ[[#This Row],[グループ番号]]="","",_xlfn.XLOOKUP(_グループ[[#This Row],[グループ番号]],_構造物[グループ番号],_構造物[規格/装置名])="","",TRUE,_xlfn.XLOOKUP(_グループ[[#This Row],[グループ番号]],_構造物[グループ番号],_構造物[規格/装置名]))</f>
        <v/>
      </c>
      <c r="I45" t="str" cm="1">
        <f t="array" ref="I45">_xlfn.IFS(_グループ[[#This Row],[グループ番号]]="","",_xlfn.XLOOKUP(_グループ[[#This Row],[グループ番号]],_構造物[グループ番号],_構造物[規模/部位])="","",TRUE,_xlfn.XLOOKUP(_グループ[[#This Row],[グループ番号]],_構造物[グループ番号],_構造物[規模/部位]))</f>
        <v/>
      </c>
      <c r="J45" s="14" t="str" cm="1">
        <f t="array" ref="J45">_xlfn.IFS(_グループ[[#This Row],[グループ番号]]="","",TRUE,SUMIFS(_構造物[数量],_構造物[グループ番号],_グループ[[#This Row],[グループ番号]]))</f>
        <v/>
      </c>
      <c r="K45" t="str" cm="1">
        <f t="array" ref="K45">_xlfn.IFS(_グループ[[#This Row],[グループ番号]]="","",TRUE,_xlfn.XLOOKUP(_グループ[[#This Row],[グループ番号]],_構造物[グループ番号],_構造物[単位]))</f>
        <v/>
      </c>
      <c r="L45" s="3" t="str" cm="1">
        <f t="array" ref="L45">_xlfn.IFS(_グループ[[#This Row],[グループ番号]]="","",TRUE,_xlfn.XLOOKUP(_グループ[[#This Row],[グループ番号]],_構造物[グループ番号],_構造物[供用開始年度(交換年度)]))</f>
        <v/>
      </c>
      <c r="M45" s="3" t="str" cm="1">
        <f t="array" ref="M45">_xlfn.IFS(_グループ[[#This Row],[グループ番号]]="","",_xlfn.XLOOKUP(_グループ[[#This Row],[グループ番号]],_構造物[グループ番号],_構造物[現在の健全度])="","",TRUE,_xlfn.XLOOKUP(_グループ[[#This Row],[グループ番号]],_構造物[グループ番号],_構造物[現在の健全度]))</f>
        <v/>
      </c>
      <c r="N45" t="str" cm="1">
        <f t="array" ref="N45">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45" s="3" t="str" cm="1">
        <f t="array" ref="O45">_xlfn.IFS(_グループ[[#This Row],[グループ番号]]="","",TRUE,_xlfn.XLOOKUP(_グループ[[#This Row],[グループ番号]],_構造物[グループ番号],_構造物[参考耐用年数]))</f>
        <v/>
      </c>
      <c r="P45" s="3"/>
      <c r="Q45" s="3" t="str" cm="1">
        <f t="array" aca="1" ref="Q45" ca="1">_xlfn.IFS(_グループ[[#This Row],[グループ番号]]="","",_グループ[[#This Row],[性能低下予測方法]]&lt;&gt;"余寿命","",TRUE,_グループ[[#This Row],[参考耐用年数]]-(OFFSET(_共通[[#Headers],[機能診断年度]],1,0)-_グループ[[#This Row],[供用開始年度(交換年度)]]))</f>
        <v/>
      </c>
      <c r="R45" t="str" cm="1">
        <f t="array" ref="R45">_xlfn.IFS(_グループ[[#This Row],[グループ番号]]="","",_グループ[[#This Row],[性能低下予測方法]]&lt;&gt;"余寿命","",TRUE,"参考耐用年数－経過年数")</f>
        <v/>
      </c>
      <c r="S45" s="3" t="str" cm="1">
        <f t="array" ref="S45">_xlfn.IFS(_グループ[[#This Row],[グループ番号]]="","",TRUE,_xlfn.XLOOKUP(_グループ[[#This Row],[グループ番号]],_構造物[グループ番号],_構造物[管理水準]))</f>
        <v/>
      </c>
    </row>
    <row r="46" spans="1:19">
      <c r="A46" s="6" cm="1">
        <f t="array" ref="A46">ROW()-ROW(_グループ[#Headers])</f>
        <v>45</v>
      </c>
      <c r="B46" s="8" t="str" cm="1">
        <f t="array" ref="B46">IFERROR(INDEX(_xlfn._xlws.SORT(_xlfn.UNIQUE(_xlfn._xlws.FILTER(_構造物[グループ番号],_構造物[グループ番号]&lt;&gt;"")),1,1,FALSE),_グループ[[#This Row],[通し番号]],0),"")</f>
        <v/>
      </c>
      <c r="C46" t="str" cm="1">
        <f t="array" ref="C46">_xlfn.IFS(_グループ[[#This Row],[グループ番号]]="","",TRUE,_xlfn.XLOOKUP(_グループ[[#This Row],[グループ番号]],_構造物[グループ番号],_構造物[施設番号]))</f>
        <v/>
      </c>
      <c r="D46" t="str" cm="1">
        <f t="array" ref="D46">_xlfn.IFS(_グループ[[#This Row],[グループ番号]]="","",TRUE,_xlfn.XLOOKUP(_グループ[[#This Row],[グループ番号]],_構造物[グループ番号],_構造物[地区名]))</f>
        <v/>
      </c>
      <c r="E46" t="str" cm="1">
        <f t="array" ref="E46">_xlfn.IFS(_グループ[[#This Row],[グループ番号]]="","",TRUE,_xlfn.XLOOKUP(_グループ[[#This Row],[グループ番号]],_構造物[グループ番号],_構造物[施設名]))</f>
        <v/>
      </c>
      <c r="F46" t="str" cm="1">
        <f t="array" ref="F46">_xlfn.IFS(_グループ[[#This Row],[グループ番号]]="","",TRUE,_xlfn.XLOOKUP(_グループ[[#This Row],[グループ番号]],_構造物[グループ番号],_構造物[区分]))</f>
        <v/>
      </c>
      <c r="G46" t="str" cm="1">
        <f t="array" ref="G46">_xlfn.IFS(_グループ[[#This Row],[グループ番号]]="","",_xlfn.XLOOKUP(_グループ[[#This Row],[グループ番号]],_構造物[グループ番号],_構造物[形式/設備名])="","",TRUE,_xlfn.XLOOKUP(_グループ[[#This Row],[グループ番号]],_構造物[グループ番号],_構造物[形式/設備名]))</f>
        <v/>
      </c>
      <c r="H46" t="str" cm="1">
        <f t="array" ref="H46">_xlfn.IFS(_グループ[[#This Row],[グループ番号]]="","",_xlfn.XLOOKUP(_グループ[[#This Row],[グループ番号]],_構造物[グループ番号],_構造物[規格/装置名])="","",TRUE,_xlfn.XLOOKUP(_グループ[[#This Row],[グループ番号]],_構造物[グループ番号],_構造物[規格/装置名]))</f>
        <v/>
      </c>
      <c r="I46" t="str" cm="1">
        <f t="array" ref="I46">_xlfn.IFS(_グループ[[#This Row],[グループ番号]]="","",_xlfn.XLOOKUP(_グループ[[#This Row],[グループ番号]],_構造物[グループ番号],_構造物[規模/部位])="","",TRUE,_xlfn.XLOOKUP(_グループ[[#This Row],[グループ番号]],_構造物[グループ番号],_構造物[規模/部位]))</f>
        <v/>
      </c>
      <c r="J46" s="14" t="str" cm="1">
        <f t="array" ref="J46">_xlfn.IFS(_グループ[[#This Row],[グループ番号]]="","",TRUE,SUMIFS(_構造物[数量],_構造物[グループ番号],_グループ[[#This Row],[グループ番号]]))</f>
        <v/>
      </c>
      <c r="K46" t="str" cm="1">
        <f t="array" ref="K46">_xlfn.IFS(_グループ[[#This Row],[グループ番号]]="","",TRUE,_xlfn.XLOOKUP(_グループ[[#This Row],[グループ番号]],_構造物[グループ番号],_構造物[単位]))</f>
        <v/>
      </c>
      <c r="L46" s="3" t="str" cm="1">
        <f t="array" ref="L46">_xlfn.IFS(_グループ[[#This Row],[グループ番号]]="","",TRUE,_xlfn.XLOOKUP(_グループ[[#This Row],[グループ番号]],_構造物[グループ番号],_構造物[供用開始年度(交換年度)]))</f>
        <v/>
      </c>
      <c r="M46" s="3" t="str" cm="1">
        <f t="array" ref="M46">_xlfn.IFS(_グループ[[#This Row],[グループ番号]]="","",_xlfn.XLOOKUP(_グループ[[#This Row],[グループ番号]],_構造物[グループ番号],_構造物[現在の健全度])="","",TRUE,_xlfn.XLOOKUP(_グループ[[#This Row],[グループ番号]],_構造物[グループ番号],_構造物[現在の健全度]))</f>
        <v/>
      </c>
      <c r="N46" t="str" cm="1">
        <f t="array" ref="N46">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46" s="3" t="str" cm="1">
        <f t="array" ref="O46">_xlfn.IFS(_グループ[[#This Row],[グループ番号]]="","",TRUE,_xlfn.XLOOKUP(_グループ[[#This Row],[グループ番号]],_構造物[グループ番号],_構造物[参考耐用年数]))</f>
        <v/>
      </c>
      <c r="P46" s="3"/>
      <c r="Q46" s="3" t="str" cm="1">
        <f t="array" aca="1" ref="Q46" ca="1">_xlfn.IFS(_グループ[[#This Row],[グループ番号]]="","",_グループ[[#This Row],[性能低下予測方法]]&lt;&gt;"余寿命","",TRUE,_グループ[[#This Row],[参考耐用年数]]-(OFFSET(_共通[[#Headers],[機能診断年度]],1,0)-_グループ[[#This Row],[供用開始年度(交換年度)]]))</f>
        <v/>
      </c>
      <c r="R46" t="str" cm="1">
        <f t="array" ref="R46">_xlfn.IFS(_グループ[[#This Row],[グループ番号]]="","",_グループ[[#This Row],[性能低下予測方法]]&lt;&gt;"余寿命","",TRUE,"参考耐用年数－経過年数")</f>
        <v/>
      </c>
      <c r="S46" s="3" t="str" cm="1">
        <f t="array" ref="S46">_xlfn.IFS(_グループ[[#This Row],[グループ番号]]="","",TRUE,_xlfn.XLOOKUP(_グループ[[#This Row],[グループ番号]],_構造物[グループ番号],_構造物[管理水準]))</f>
        <v/>
      </c>
    </row>
    <row r="47" spans="1:19">
      <c r="A47" s="6" cm="1">
        <f t="array" ref="A47">ROW()-ROW(_グループ[#Headers])</f>
        <v>46</v>
      </c>
      <c r="B47" s="8" t="str" cm="1">
        <f t="array" ref="B47">IFERROR(INDEX(_xlfn._xlws.SORT(_xlfn.UNIQUE(_xlfn._xlws.FILTER(_構造物[グループ番号],_構造物[グループ番号]&lt;&gt;"")),1,1,FALSE),_グループ[[#This Row],[通し番号]],0),"")</f>
        <v/>
      </c>
      <c r="C47" t="str" cm="1">
        <f t="array" ref="C47">_xlfn.IFS(_グループ[[#This Row],[グループ番号]]="","",TRUE,_xlfn.XLOOKUP(_グループ[[#This Row],[グループ番号]],_構造物[グループ番号],_構造物[施設番号]))</f>
        <v/>
      </c>
      <c r="D47" t="str" cm="1">
        <f t="array" ref="D47">_xlfn.IFS(_グループ[[#This Row],[グループ番号]]="","",TRUE,_xlfn.XLOOKUP(_グループ[[#This Row],[グループ番号]],_構造物[グループ番号],_構造物[地区名]))</f>
        <v/>
      </c>
      <c r="E47" t="str" cm="1">
        <f t="array" ref="E47">_xlfn.IFS(_グループ[[#This Row],[グループ番号]]="","",TRUE,_xlfn.XLOOKUP(_グループ[[#This Row],[グループ番号]],_構造物[グループ番号],_構造物[施設名]))</f>
        <v/>
      </c>
      <c r="F47" t="str" cm="1">
        <f t="array" ref="F47">_xlfn.IFS(_グループ[[#This Row],[グループ番号]]="","",TRUE,_xlfn.XLOOKUP(_グループ[[#This Row],[グループ番号]],_構造物[グループ番号],_構造物[区分]))</f>
        <v/>
      </c>
      <c r="G47" t="str" cm="1">
        <f t="array" ref="G47">_xlfn.IFS(_グループ[[#This Row],[グループ番号]]="","",_xlfn.XLOOKUP(_グループ[[#This Row],[グループ番号]],_構造物[グループ番号],_構造物[形式/設備名])="","",TRUE,_xlfn.XLOOKUP(_グループ[[#This Row],[グループ番号]],_構造物[グループ番号],_構造物[形式/設備名]))</f>
        <v/>
      </c>
      <c r="H47" t="str" cm="1">
        <f t="array" ref="H47">_xlfn.IFS(_グループ[[#This Row],[グループ番号]]="","",_xlfn.XLOOKUP(_グループ[[#This Row],[グループ番号]],_構造物[グループ番号],_構造物[規格/装置名])="","",TRUE,_xlfn.XLOOKUP(_グループ[[#This Row],[グループ番号]],_構造物[グループ番号],_構造物[規格/装置名]))</f>
        <v/>
      </c>
      <c r="I47" t="str" cm="1">
        <f t="array" ref="I47">_xlfn.IFS(_グループ[[#This Row],[グループ番号]]="","",_xlfn.XLOOKUP(_グループ[[#This Row],[グループ番号]],_構造物[グループ番号],_構造物[規模/部位])="","",TRUE,_xlfn.XLOOKUP(_グループ[[#This Row],[グループ番号]],_構造物[グループ番号],_構造物[規模/部位]))</f>
        <v/>
      </c>
      <c r="J47" s="14" t="str" cm="1">
        <f t="array" ref="J47">_xlfn.IFS(_グループ[[#This Row],[グループ番号]]="","",TRUE,SUMIFS(_構造物[数量],_構造物[グループ番号],_グループ[[#This Row],[グループ番号]]))</f>
        <v/>
      </c>
      <c r="K47" t="str" cm="1">
        <f t="array" ref="K47">_xlfn.IFS(_グループ[[#This Row],[グループ番号]]="","",TRUE,_xlfn.XLOOKUP(_グループ[[#This Row],[グループ番号]],_構造物[グループ番号],_構造物[単位]))</f>
        <v/>
      </c>
      <c r="L47" s="3" t="str" cm="1">
        <f t="array" ref="L47">_xlfn.IFS(_グループ[[#This Row],[グループ番号]]="","",TRUE,_xlfn.XLOOKUP(_グループ[[#This Row],[グループ番号]],_構造物[グループ番号],_構造物[供用開始年度(交換年度)]))</f>
        <v/>
      </c>
      <c r="M47" s="3" t="str" cm="1">
        <f t="array" ref="M47">_xlfn.IFS(_グループ[[#This Row],[グループ番号]]="","",_xlfn.XLOOKUP(_グループ[[#This Row],[グループ番号]],_構造物[グループ番号],_構造物[現在の健全度])="","",TRUE,_xlfn.XLOOKUP(_グループ[[#This Row],[グループ番号]],_構造物[グループ番号],_構造物[現在の健全度]))</f>
        <v/>
      </c>
      <c r="N47" t="str" cm="1">
        <f t="array" ref="N47">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47" s="3" t="str" cm="1">
        <f t="array" ref="O47">_xlfn.IFS(_グループ[[#This Row],[グループ番号]]="","",TRUE,_xlfn.XLOOKUP(_グループ[[#This Row],[グループ番号]],_構造物[グループ番号],_構造物[参考耐用年数]))</f>
        <v/>
      </c>
      <c r="P47" s="3"/>
      <c r="Q47" s="3" t="str" cm="1">
        <f t="array" aca="1" ref="Q47" ca="1">_xlfn.IFS(_グループ[[#This Row],[グループ番号]]="","",_グループ[[#This Row],[性能低下予測方法]]&lt;&gt;"余寿命","",TRUE,_グループ[[#This Row],[参考耐用年数]]-(OFFSET(_共通[[#Headers],[機能診断年度]],1,0)-_グループ[[#This Row],[供用開始年度(交換年度)]]))</f>
        <v/>
      </c>
      <c r="R47" t="str" cm="1">
        <f t="array" ref="R47">_xlfn.IFS(_グループ[[#This Row],[グループ番号]]="","",_グループ[[#This Row],[性能低下予測方法]]&lt;&gt;"余寿命","",TRUE,"参考耐用年数－経過年数")</f>
        <v/>
      </c>
      <c r="S47" s="3" t="str" cm="1">
        <f t="array" ref="S47">_xlfn.IFS(_グループ[[#This Row],[グループ番号]]="","",TRUE,_xlfn.XLOOKUP(_グループ[[#This Row],[グループ番号]],_構造物[グループ番号],_構造物[管理水準]))</f>
        <v/>
      </c>
    </row>
    <row r="48" spans="1:19">
      <c r="A48" s="6" cm="1">
        <f t="array" ref="A48">ROW()-ROW(_グループ[#Headers])</f>
        <v>47</v>
      </c>
      <c r="B48" s="8" t="str" cm="1">
        <f t="array" ref="B48">IFERROR(INDEX(_xlfn._xlws.SORT(_xlfn.UNIQUE(_xlfn._xlws.FILTER(_構造物[グループ番号],_構造物[グループ番号]&lt;&gt;"")),1,1,FALSE),_グループ[[#This Row],[通し番号]],0),"")</f>
        <v/>
      </c>
      <c r="C48" t="str" cm="1">
        <f t="array" ref="C48">_xlfn.IFS(_グループ[[#This Row],[グループ番号]]="","",TRUE,_xlfn.XLOOKUP(_グループ[[#This Row],[グループ番号]],_構造物[グループ番号],_構造物[施設番号]))</f>
        <v/>
      </c>
      <c r="D48" t="str" cm="1">
        <f t="array" ref="D48">_xlfn.IFS(_グループ[[#This Row],[グループ番号]]="","",TRUE,_xlfn.XLOOKUP(_グループ[[#This Row],[グループ番号]],_構造物[グループ番号],_構造物[地区名]))</f>
        <v/>
      </c>
      <c r="E48" t="str" cm="1">
        <f t="array" ref="E48">_xlfn.IFS(_グループ[[#This Row],[グループ番号]]="","",TRUE,_xlfn.XLOOKUP(_グループ[[#This Row],[グループ番号]],_構造物[グループ番号],_構造物[施設名]))</f>
        <v/>
      </c>
      <c r="F48" t="str" cm="1">
        <f t="array" ref="F48">_xlfn.IFS(_グループ[[#This Row],[グループ番号]]="","",TRUE,_xlfn.XLOOKUP(_グループ[[#This Row],[グループ番号]],_構造物[グループ番号],_構造物[区分]))</f>
        <v/>
      </c>
      <c r="G48" t="str" cm="1">
        <f t="array" ref="G48">_xlfn.IFS(_グループ[[#This Row],[グループ番号]]="","",_xlfn.XLOOKUP(_グループ[[#This Row],[グループ番号]],_構造物[グループ番号],_構造物[形式/設備名])="","",TRUE,_xlfn.XLOOKUP(_グループ[[#This Row],[グループ番号]],_構造物[グループ番号],_構造物[形式/設備名]))</f>
        <v/>
      </c>
      <c r="H48" t="str" cm="1">
        <f t="array" ref="H48">_xlfn.IFS(_グループ[[#This Row],[グループ番号]]="","",_xlfn.XLOOKUP(_グループ[[#This Row],[グループ番号]],_構造物[グループ番号],_構造物[規格/装置名])="","",TRUE,_xlfn.XLOOKUP(_グループ[[#This Row],[グループ番号]],_構造物[グループ番号],_構造物[規格/装置名]))</f>
        <v/>
      </c>
      <c r="I48" t="str" cm="1">
        <f t="array" ref="I48">_xlfn.IFS(_グループ[[#This Row],[グループ番号]]="","",_xlfn.XLOOKUP(_グループ[[#This Row],[グループ番号]],_構造物[グループ番号],_構造物[規模/部位])="","",TRUE,_xlfn.XLOOKUP(_グループ[[#This Row],[グループ番号]],_構造物[グループ番号],_構造物[規模/部位]))</f>
        <v/>
      </c>
      <c r="J48" s="14" t="str" cm="1">
        <f t="array" ref="J48">_xlfn.IFS(_グループ[[#This Row],[グループ番号]]="","",TRUE,SUMIFS(_構造物[数量],_構造物[グループ番号],_グループ[[#This Row],[グループ番号]]))</f>
        <v/>
      </c>
      <c r="K48" t="str" cm="1">
        <f t="array" ref="K48">_xlfn.IFS(_グループ[[#This Row],[グループ番号]]="","",TRUE,_xlfn.XLOOKUP(_グループ[[#This Row],[グループ番号]],_構造物[グループ番号],_構造物[単位]))</f>
        <v/>
      </c>
      <c r="L48" s="3" t="str" cm="1">
        <f t="array" ref="L48">_xlfn.IFS(_グループ[[#This Row],[グループ番号]]="","",TRUE,_xlfn.XLOOKUP(_グループ[[#This Row],[グループ番号]],_構造物[グループ番号],_構造物[供用開始年度(交換年度)]))</f>
        <v/>
      </c>
      <c r="M48" s="3" t="str" cm="1">
        <f t="array" ref="M48">_xlfn.IFS(_グループ[[#This Row],[グループ番号]]="","",_xlfn.XLOOKUP(_グループ[[#This Row],[グループ番号]],_構造物[グループ番号],_構造物[現在の健全度])="","",TRUE,_xlfn.XLOOKUP(_グループ[[#This Row],[グループ番号]],_構造物[グループ番号],_構造物[現在の健全度]))</f>
        <v/>
      </c>
      <c r="N48" t="str" cm="1">
        <f t="array" ref="N48">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48" s="3" t="str" cm="1">
        <f t="array" ref="O48">_xlfn.IFS(_グループ[[#This Row],[グループ番号]]="","",TRUE,_xlfn.XLOOKUP(_グループ[[#This Row],[グループ番号]],_構造物[グループ番号],_構造物[参考耐用年数]))</f>
        <v/>
      </c>
      <c r="P48" s="3"/>
      <c r="Q48" s="3" t="str" cm="1">
        <f t="array" aca="1" ref="Q48" ca="1">_xlfn.IFS(_グループ[[#This Row],[グループ番号]]="","",_グループ[[#This Row],[性能低下予測方法]]&lt;&gt;"余寿命","",TRUE,_グループ[[#This Row],[参考耐用年数]]-(OFFSET(_共通[[#Headers],[機能診断年度]],1,0)-_グループ[[#This Row],[供用開始年度(交換年度)]]))</f>
        <v/>
      </c>
      <c r="R48" t="str" cm="1">
        <f t="array" ref="R48">_xlfn.IFS(_グループ[[#This Row],[グループ番号]]="","",_グループ[[#This Row],[性能低下予測方法]]&lt;&gt;"余寿命","",TRUE,"参考耐用年数－経過年数")</f>
        <v/>
      </c>
      <c r="S48" s="3" t="str" cm="1">
        <f t="array" ref="S48">_xlfn.IFS(_グループ[[#This Row],[グループ番号]]="","",TRUE,_xlfn.XLOOKUP(_グループ[[#This Row],[グループ番号]],_構造物[グループ番号],_構造物[管理水準]))</f>
        <v/>
      </c>
    </row>
    <row r="49" spans="1:19">
      <c r="A49" s="6" cm="1">
        <f t="array" ref="A49">ROW()-ROW(_グループ[#Headers])</f>
        <v>48</v>
      </c>
      <c r="B49" s="8" t="str" cm="1">
        <f t="array" ref="B49">IFERROR(INDEX(_xlfn._xlws.SORT(_xlfn.UNIQUE(_xlfn._xlws.FILTER(_構造物[グループ番号],_構造物[グループ番号]&lt;&gt;"")),1,1,FALSE),_グループ[[#This Row],[通し番号]],0),"")</f>
        <v/>
      </c>
      <c r="C49" t="str" cm="1">
        <f t="array" ref="C49">_xlfn.IFS(_グループ[[#This Row],[グループ番号]]="","",TRUE,_xlfn.XLOOKUP(_グループ[[#This Row],[グループ番号]],_構造物[グループ番号],_構造物[施設番号]))</f>
        <v/>
      </c>
      <c r="D49" t="str" cm="1">
        <f t="array" ref="D49">_xlfn.IFS(_グループ[[#This Row],[グループ番号]]="","",TRUE,_xlfn.XLOOKUP(_グループ[[#This Row],[グループ番号]],_構造物[グループ番号],_構造物[地区名]))</f>
        <v/>
      </c>
      <c r="E49" t="str" cm="1">
        <f t="array" ref="E49">_xlfn.IFS(_グループ[[#This Row],[グループ番号]]="","",TRUE,_xlfn.XLOOKUP(_グループ[[#This Row],[グループ番号]],_構造物[グループ番号],_構造物[施設名]))</f>
        <v/>
      </c>
      <c r="F49" t="str" cm="1">
        <f t="array" ref="F49">_xlfn.IFS(_グループ[[#This Row],[グループ番号]]="","",TRUE,_xlfn.XLOOKUP(_グループ[[#This Row],[グループ番号]],_構造物[グループ番号],_構造物[区分]))</f>
        <v/>
      </c>
      <c r="G49" t="str" cm="1">
        <f t="array" ref="G49">_xlfn.IFS(_グループ[[#This Row],[グループ番号]]="","",_xlfn.XLOOKUP(_グループ[[#This Row],[グループ番号]],_構造物[グループ番号],_構造物[形式/設備名])="","",TRUE,_xlfn.XLOOKUP(_グループ[[#This Row],[グループ番号]],_構造物[グループ番号],_構造物[形式/設備名]))</f>
        <v/>
      </c>
      <c r="H49" t="str" cm="1">
        <f t="array" ref="H49">_xlfn.IFS(_グループ[[#This Row],[グループ番号]]="","",_xlfn.XLOOKUP(_グループ[[#This Row],[グループ番号]],_構造物[グループ番号],_構造物[規格/装置名])="","",TRUE,_xlfn.XLOOKUP(_グループ[[#This Row],[グループ番号]],_構造物[グループ番号],_構造物[規格/装置名]))</f>
        <v/>
      </c>
      <c r="I49" t="str" cm="1">
        <f t="array" ref="I49">_xlfn.IFS(_グループ[[#This Row],[グループ番号]]="","",_xlfn.XLOOKUP(_グループ[[#This Row],[グループ番号]],_構造物[グループ番号],_構造物[規模/部位])="","",TRUE,_xlfn.XLOOKUP(_グループ[[#This Row],[グループ番号]],_構造物[グループ番号],_構造物[規模/部位]))</f>
        <v/>
      </c>
      <c r="J49" s="14" t="str" cm="1">
        <f t="array" ref="J49">_xlfn.IFS(_グループ[[#This Row],[グループ番号]]="","",TRUE,SUMIFS(_構造物[数量],_構造物[グループ番号],_グループ[[#This Row],[グループ番号]]))</f>
        <v/>
      </c>
      <c r="K49" t="str" cm="1">
        <f t="array" ref="K49">_xlfn.IFS(_グループ[[#This Row],[グループ番号]]="","",TRUE,_xlfn.XLOOKUP(_グループ[[#This Row],[グループ番号]],_構造物[グループ番号],_構造物[単位]))</f>
        <v/>
      </c>
      <c r="L49" s="3" t="str" cm="1">
        <f t="array" ref="L49">_xlfn.IFS(_グループ[[#This Row],[グループ番号]]="","",TRUE,_xlfn.XLOOKUP(_グループ[[#This Row],[グループ番号]],_構造物[グループ番号],_構造物[供用開始年度(交換年度)]))</f>
        <v/>
      </c>
      <c r="M49" s="3" t="str" cm="1">
        <f t="array" ref="M49">_xlfn.IFS(_グループ[[#This Row],[グループ番号]]="","",_xlfn.XLOOKUP(_グループ[[#This Row],[グループ番号]],_構造物[グループ番号],_構造物[現在の健全度])="","",TRUE,_xlfn.XLOOKUP(_グループ[[#This Row],[グループ番号]],_構造物[グループ番号],_構造物[現在の健全度]))</f>
        <v/>
      </c>
      <c r="N49" t="str" cm="1">
        <f t="array" ref="N49">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49" s="3" t="str" cm="1">
        <f t="array" ref="O49">_xlfn.IFS(_グループ[[#This Row],[グループ番号]]="","",TRUE,_xlfn.XLOOKUP(_グループ[[#This Row],[グループ番号]],_構造物[グループ番号],_構造物[参考耐用年数]))</f>
        <v/>
      </c>
      <c r="P49" s="3"/>
      <c r="Q49" s="3" t="str" cm="1">
        <f t="array" aca="1" ref="Q49" ca="1">_xlfn.IFS(_グループ[[#This Row],[グループ番号]]="","",_グループ[[#This Row],[性能低下予測方法]]&lt;&gt;"余寿命","",TRUE,_グループ[[#This Row],[参考耐用年数]]-(OFFSET(_共通[[#Headers],[機能診断年度]],1,0)-_グループ[[#This Row],[供用開始年度(交換年度)]]))</f>
        <v/>
      </c>
      <c r="R49" t="str" cm="1">
        <f t="array" ref="R49">_xlfn.IFS(_グループ[[#This Row],[グループ番号]]="","",_グループ[[#This Row],[性能低下予測方法]]&lt;&gt;"余寿命","",TRUE,"参考耐用年数－経過年数")</f>
        <v/>
      </c>
      <c r="S49" s="3" t="str" cm="1">
        <f t="array" ref="S49">_xlfn.IFS(_グループ[[#This Row],[グループ番号]]="","",TRUE,_xlfn.XLOOKUP(_グループ[[#This Row],[グループ番号]],_構造物[グループ番号],_構造物[管理水準]))</f>
        <v/>
      </c>
    </row>
    <row r="50" spans="1:19">
      <c r="A50" s="6" cm="1">
        <f t="array" ref="A50">ROW()-ROW(_グループ[#Headers])</f>
        <v>49</v>
      </c>
      <c r="B50" s="8" t="str" cm="1">
        <f t="array" ref="B50">IFERROR(INDEX(_xlfn._xlws.SORT(_xlfn.UNIQUE(_xlfn._xlws.FILTER(_構造物[グループ番号],_構造物[グループ番号]&lt;&gt;"")),1,1,FALSE),_グループ[[#This Row],[通し番号]],0),"")</f>
        <v/>
      </c>
      <c r="C50" t="str" cm="1">
        <f t="array" ref="C50">_xlfn.IFS(_グループ[[#This Row],[グループ番号]]="","",TRUE,_xlfn.XLOOKUP(_グループ[[#This Row],[グループ番号]],_構造物[グループ番号],_構造物[施設番号]))</f>
        <v/>
      </c>
      <c r="D50" t="str" cm="1">
        <f t="array" ref="D50">_xlfn.IFS(_グループ[[#This Row],[グループ番号]]="","",TRUE,_xlfn.XLOOKUP(_グループ[[#This Row],[グループ番号]],_構造物[グループ番号],_構造物[地区名]))</f>
        <v/>
      </c>
      <c r="E50" t="str" cm="1">
        <f t="array" ref="E50">_xlfn.IFS(_グループ[[#This Row],[グループ番号]]="","",TRUE,_xlfn.XLOOKUP(_グループ[[#This Row],[グループ番号]],_構造物[グループ番号],_構造物[施設名]))</f>
        <v/>
      </c>
      <c r="F50" t="str" cm="1">
        <f t="array" ref="F50">_xlfn.IFS(_グループ[[#This Row],[グループ番号]]="","",TRUE,_xlfn.XLOOKUP(_グループ[[#This Row],[グループ番号]],_構造物[グループ番号],_構造物[区分]))</f>
        <v/>
      </c>
      <c r="G50" t="str" cm="1">
        <f t="array" ref="G50">_xlfn.IFS(_グループ[[#This Row],[グループ番号]]="","",_xlfn.XLOOKUP(_グループ[[#This Row],[グループ番号]],_構造物[グループ番号],_構造物[形式/設備名])="","",TRUE,_xlfn.XLOOKUP(_グループ[[#This Row],[グループ番号]],_構造物[グループ番号],_構造物[形式/設備名]))</f>
        <v/>
      </c>
      <c r="H50" t="str" cm="1">
        <f t="array" ref="H50">_xlfn.IFS(_グループ[[#This Row],[グループ番号]]="","",_xlfn.XLOOKUP(_グループ[[#This Row],[グループ番号]],_構造物[グループ番号],_構造物[規格/装置名])="","",TRUE,_xlfn.XLOOKUP(_グループ[[#This Row],[グループ番号]],_構造物[グループ番号],_構造物[規格/装置名]))</f>
        <v/>
      </c>
      <c r="I50" t="str" cm="1">
        <f t="array" ref="I50">_xlfn.IFS(_グループ[[#This Row],[グループ番号]]="","",_xlfn.XLOOKUP(_グループ[[#This Row],[グループ番号]],_構造物[グループ番号],_構造物[規模/部位])="","",TRUE,_xlfn.XLOOKUP(_グループ[[#This Row],[グループ番号]],_構造物[グループ番号],_構造物[規模/部位]))</f>
        <v/>
      </c>
      <c r="J50" s="14" t="str" cm="1">
        <f t="array" ref="J50">_xlfn.IFS(_グループ[[#This Row],[グループ番号]]="","",TRUE,SUMIFS(_構造物[数量],_構造物[グループ番号],_グループ[[#This Row],[グループ番号]]))</f>
        <v/>
      </c>
      <c r="K50" t="str" cm="1">
        <f t="array" ref="K50">_xlfn.IFS(_グループ[[#This Row],[グループ番号]]="","",TRUE,_xlfn.XLOOKUP(_グループ[[#This Row],[グループ番号]],_構造物[グループ番号],_構造物[単位]))</f>
        <v/>
      </c>
      <c r="L50" s="3" t="str" cm="1">
        <f t="array" ref="L50">_xlfn.IFS(_グループ[[#This Row],[グループ番号]]="","",TRUE,_xlfn.XLOOKUP(_グループ[[#This Row],[グループ番号]],_構造物[グループ番号],_構造物[供用開始年度(交換年度)]))</f>
        <v/>
      </c>
      <c r="M50" s="3" t="str" cm="1">
        <f t="array" ref="M50">_xlfn.IFS(_グループ[[#This Row],[グループ番号]]="","",_xlfn.XLOOKUP(_グループ[[#This Row],[グループ番号]],_構造物[グループ番号],_構造物[現在の健全度])="","",TRUE,_xlfn.XLOOKUP(_グループ[[#This Row],[グループ番号]],_構造物[グループ番号],_構造物[現在の健全度]))</f>
        <v/>
      </c>
      <c r="N50" t="str" cm="1">
        <f t="array" ref="N50">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50" s="3" t="str" cm="1">
        <f t="array" ref="O50">_xlfn.IFS(_グループ[[#This Row],[グループ番号]]="","",TRUE,_xlfn.XLOOKUP(_グループ[[#This Row],[グループ番号]],_構造物[グループ番号],_構造物[参考耐用年数]))</f>
        <v/>
      </c>
      <c r="P50" s="3"/>
      <c r="Q50" s="3" t="str" cm="1">
        <f t="array" aca="1" ref="Q50" ca="1">_xlfn.IFS(_グループ[[#This Row],[グループ番号]]="","",_グループ[[#This Row],[性能低下予測方法]]&lt;&gt;"余寿命","",TRUE,_グループ[[#This Row],[参考耐用年数]]-(OFFSET(_共通[[#Headers],[機能診断年度]],1,0)-_グループ[[#This Row],[供用開始年度(交換年度)]]))</f>
        <v/>
      </c>
      <c r="R50" t="str" cm="1">
        <f t="array" ref="R50">_xlfn.IFS(_グループ[[#This Row],[グループ番号]]="","",_グループ[[#This Row],[性能低下予測方法]]&lt;&gt;"余寿命","",TRUE,"参考耐用年数－経過年数")</f>
        <v/>
      </c>
      <c r="S50" s="3" t="str" cm="1">
        <f t="array" ref="S50">_xlfn.IFS(_グループ[[#This Row],[グループ番号]]="","",TRUE,_xlfn.XLOOKUP(_グループ[[#This Row],[グループ番号]],_構造物[グループ番号],_構造物[管理水準]))</f>
        <v/>
      </c>
    </row>
    <row r="51" spans="1:19">
      <c r="A51" s="6" cm="1">
        <f t="array" ref="A51">ROW()-ROW(_グループ[#Headers])</f>
        <v>50</v>
      </c>
      <c r="B51" s="8" t="str" cm="1">
        <f t="array" ref="B51">IFERROR(INDEX(_xlfn._xlws.SORT(_xlfn.UNIQUE(_xlfn._xlws.FILTER(_構造物[グループ番号],_構造物[グループ番号]&lt;&gt;"")),1,1,FALSE),_グループ[[#This Row],[通し番号]],0),"")</f>
        <v/>
      </c>
      <c r="C51" t="str" cm="1">
        <f t="array" ref="C51">_xlfn.IFS(_グループ[[#This Row],[グループ番号]]="","",TRUE,_xlfn.XLOOKUP(_グループ[[#This Row],[グループ番号]],_構造物[グループ番号],_構造物[施設番号]))</f>
        <v/>
      </c>
      <c r="D51" t="str" cm="1">
        <f t="array" ref="D51">_xlfn.IFS(_グループ[[#This Row],[グループ番号]]="","",TRUE,_xlfn.XLOOKUP(_グループ[[#This Row],[グループ番号]],_構造物[グループ番号],_構造物[地区名]))</f>
        <v/>
      </c>
      <c r="E51" t="str" cm="1">
        <f t="array" ref="E51">_xlfn.IFS(_グループ[[#This Row],[グループ番号]]="","",TRUE,_xlfn.XLOOKUP(_グループ[[#This Row],[グループ番号]],_構造物[グループ番号],_構造物[施設名]))</f>
        <v/>
      </c>
      <c r="F51" t="str" cm="1">
        <f t="array" ref="F51">_xlfn.IFS(_グループ[[#This Row],[グループ番号]]="","",TRUE,_xlfn.XLOOKUP(_グループ[[#This Row],[グループ番号]],_構造物[グループ番号],_構造物[区分]))</f>
        <v/>
      </c>
      <c r="G51" t="str" cm="1">
        <f t="array" ref="G51">_xlfn.IFS(_グループ[[#This Row],[グループ番号]]="","",_xlfn.XLOOKUP(_グループ[[#This Row],[グループ番号]],_構造物[グループ番号],_構造物[形式/設備名])="","",TRUE,_xlfn.XLOOKUP(_グループ[[#This Row],[グループ番号]],_構造物[グループ番号],_構造物[形式/設備名]))</f>
        <v/>
      </c>
      <c r="H51" t="str" cm="1">
        <f t="array" ref="H51">_xlfn.IFS(_グループ[[#This Row],[グループ番号]]="","",_xlfn.XLOOKUP(_グループ[[#This Row],[グループ番号]],_構造物[グループ番号],_構造物[規格/装置名])="","",TRUE,_xlfn.XLOOKUP(_グループ[[#This Row],[グループ番号]],_構造物[グループ番号],_構造物[規格/装置名]))</f>
        <v/>
      </c>
      <c r="I51" t="str" cm="1">
        <f t="array" ref="I51">_xlfn.IFS(_グループ[[#This Row],[グループ番号]]="","",_xlfn.XLOOKUP(_グループ[[#This Row],[グループ番号]],_構造物[グループ番号],_構造物[規模/部位])="","",TRUE,_xlfn.XLOOKUP(_グループ[[#This Row],[グループ番号]],_構造物[グループ番号],_構造物[規模/部位]))</f>
        <v/>
      </c>
      <c r="J51" s="14" t="str" cm="1">
        <f t="array" ref="J51">_xlfn.IFS(_グループ[[#This Row],[グループ番号]]="","",TRUE,SUMIFS(_構造物[数量],_構造物[グループ番号],_グループ[[#This Row],[グループ番号]]))</f>
        <v/>
      </c>
      <c r="K51" t="str" cm="1">
        <f t="array" ref="K51">_xlfn.IFS(_グループ[[#This Row],[グループ番号]]="","",TRUE,_xlfn.XLOOKUP(_グループ[[#This Row],[グループ番号]],_構造物[グループ番号],_構造物[単位]))</f>
        <v/>
      </c>
      <c r="L51" s="3" t="str" cm="1">
        <f t="array" ref="L51">_xlfn.IFS(_グループ[[#This Row],[グループ番号]]="","",TRUE,_xlfn.XLOOKUP(_グループ[[#This Row],[グループ番号]],_構造物[グループ番号],_構造物[供用開始年度(交換年度)]))</f>
        <v/>
      </c>
      <c r="M51" s="3" t="str" cm="1">
        <f t="array" ref="M51">_xlfn.IFS(_グループ[[#This Row],[グループ番号]]="","",_xlfn.XLOOKUP(_グループ[[#This Row],[グループ番号]],_構造物[グループ番号],_構造物[現在の健全度])="","",TRUE,_xlfn.XLOOKUP(_グループ[[#This Row],[グループ番号]],_構造物[グループ番号],_構造物[現在の健全度]))</f>
        <v/>
      </c>
      <c r="N51" t="str" cm="1">
        <f t="array" ref="N51">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51" s="3" t="str" cm="1">
        <f t="array" ref="O51">_xlfn.IFS(_グループ[[#This Row],[グループ番号]]="","",TRUE,_xlfn.XLOOKUP(_グループ[[#This Row],[グループ番号]],_構造物[グループ番号],_構造物[参考耐用年数]))</f>
        <v/>
      </c>
      <c r="P51" s="3"/>
      <c r="Q51" s="3" t="str" cm="1">
        <f t="array" aca="1" ref="Q51" ca="1">_xlfn.IFS(_グループ[[#This Row],[グループ番号]]="","",_グループ[[#This Row],[性能低下予測方法]]&lt;&gt;"余寿命","",TRUE,_グループ[[#This Row],[参考耐用年数]]-(OFFSET(_共通[[#Headers],[機能診断年度]],1,0)-_グループ[[#This Row],[供用開始年度(交換年度)]]))</f>
        <v/>
      </c>
      <c r="R51" t="str" cm="1">
        <f t="array" ref="R51">_xlfn.IFS(_グループ[[#This Row],[グループ番号]]="","",_グループ[[#This Row],[性能低下予測方法]]&lt;&gt;"余寿命","",TRUE,"参考耐用年数－経過年数")</f>
        <v/>
      </c>
      <c r="S51" s="3" t="str" cm="1">
        <f t="array" ref="S51">_xlfn.IFS(_グループ[[#This Row],[グループ番号]]="","",TRUE,_xlfn.XLOOKUP(_グループ[[#This Row],[グループ番号]],_構造物[グループ番号],_構造物[管理水準]))</f>
        <v/>
      </c>
    </row>
    <row r="52" spans="1:19">
      <c r="A52" s="6" cm="1">
        <f t="array" ref="A52">ROW()-ROW(_グループ[#Headers])</f>
        <v>51</v>
      </c>
      <c r="B52" s="8" t="str" cm="1">
        <f t="array" ref="B52">IFERROR(INDEX(_xlfn._xlws.SORT(_xlfn.UNIQUE(_xlfn._xlws.FILTER(_構造物[グループ番号],_構造物[グループ番号]&lt;&gt;"")),1,1,FALSE),_グループ[[#This Row],[通し番号]],0),"")</f>
        <v/>
      </c>
      <c r="C52" t="str" cm="1">
        <f t="array" ref="C52">_xlfn.IFS(_グループ[[#This Row],[グループ番号]]="","",TRUE,_xlfn.XLOOKUP(_グループ[[#This Row],[グループ番号]],_構造物[グループ番号],_構造物[施設番号]))</f>
        <v/>
      </c>
      <c r="D52" t="str" cm="1">
        <f t="array" ref="D52">_xlfn.IFS(_グループ[[#This Row],[グループ番号]]="","",TRUE,_xlfn.XLOOKUP(_グループ[[#This Row],[グループ番号]],_構造物[グループ番号],_構造物[地区名]))</f>
        <v/>
      </c>
      <c r="E52" t="str" cm="1">
        <f t="array" ref="E52">_xlfn.IFS(_グループ[[#This Row],[グループ番号]]="","",TRUE,_xlfn.XLOOKUP(_グループ[[#This Row],[グループ番号]],_構造物[グループ番号],_構造物[施設名]))</f>
        <v/>
      </c>
      <c r="F52" t="str" cm="1">
        <f t="array" ref="F52">_xlfn.IFS(_グループ[[#This Row],[グループ番号]]="","",TRUE,_xlfn.XLOOKUP(_グループ[[#This Row],[グループ番号]],_構造物[グループ番号],_構造物[区分]))</f>
        <v/>
      </c>
      <c r="G52" t="str" cm="1">
        <f t="array" ref="G52">_xlfn.IFS(_グループ[[#This Row],[グループ番号]]="","",_xlfn.XLOOKUP(_グループ[[#This Row],[グループ番号]],_構造物[グループ番号],_構造物[形式/設備名])="","",TRUE,_xlfn.XLOOKUP(_グループ[[#This Row],[グループ番号]],_構造物[グループ番号],_構造物[形式/設備名]))</f>
        <v/>
      </c>
      <c r="H52" t="str" cm="1">
        <f t="array" ref="H52">_xlfn.IFS(_グループ[[#This Row],[グループ番号]]="","",_xlfn.XLOOKUP(_グループ[[#This Row],[グループ番号]],_構造物[グループ番号],_構造物[規格/装置名])="","",TRUE,_xlfn.XLOOKUP(_グループ[[#This Row],[グループ番号]],_構造物[グループ番号],_構造物[規格/装置名]))</f>
        <v/>
      </c>
      <c r="I52" t="str" cm="1">
        <f t="array" ref="I52">_xlfn.IFS(_グループ[[#This Row],[グループ番号]]="","",_xlfn.XLOOKUP(_グループ[[#This Row],[グループ番号]],_構造物[グループ番号],_構造物[規模/部位])="","",TRUE,_xlfn.XLOOKUP(_グループ[[#This Row],[グループ番号]],_構造物[グループ番号],_構造物[規模/部位]))</f>
        <v/>
      </c>
      <c r="J52" s="14" t="str" cm="1">
        <f t="array" ref="J52">_xlfn.IFS(_グループ[[#This Row],[グループ番号]]="","",TRUE,SUMIFS(_構造物[数量],_構造物[グループ番号],_グループ[[#This Row],[グループ番号]]))</f>
        <v/>
      </c>
      <c r="K52" t="str" cm="1">
        <f t="array" ref="K52">_xlfn.IFS(_グループ[[#This Row],[グループ番号]]="","",TRUE,_xlfn.XLOOKUP(_グループ[[#This Row],[グループ番号]],_構造物[グループ番号],_構造物[単位]))</f>
        <v/>
      </c>
      <c r="L52" s="3" t="str" cm="1">
        <f t="array" ref="L52">_xlfn.IFS(_グループ[[#This Row],[グループ番号]]="","",TRUE,_xlfn.XLOOKUP(_グループ[[#This Row],[グループ番号]],_構造物[グループ番号],_構造物[供用開始年度(交換年度)]))</f>
        <v/>
      </c>
      <c r="M52" s="3" t="str" cm="1">
        <f t="array" ref="M52">_xlfn.IFS(_グループ[[#This Row],[グループ番号]]="","",_xlfn.XLOOKUP(_グループ[[#This Row],[グループ番号]],_構造物[グループ番号],_構造物[現在の健全度])="","",TRUE,_xlfn.XLOOKUP(_グループ[[#This Row],[グループ番号]],_構造物[グループ番号],_構造物[現在の健全度]))</f>
        <v/>
      </c>
      <c r="N52" t="str" cm="1">
        <f t="array" ref="N52">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52" s="3" t="str" cm="1">
        <f t="array" ref="O52">_xlfn.IFS(_グループ[[#This Row],[グループ番号]]="","",TRUE,_xlfn.XLOOKUP(_グループ[[#This Row],[グループ番号]],_構造物[グループ番号],_構造物[参考耐用年数]))</f>
        <v/>
      </c>
      <c r="P52" s="3"/>
      <c r="Q52" s="3" t="str" cm="1">
        <f t="array" aca="1" ref="Q52" ca="1">_xlfn.IFS(_グループ[[#This Row],[グループ番号]]="","",_グループ[[#This Row],[性能低下予測方法]]&lt;&gt;"余寿命","",TRUE,_グループ[[#This Row],[参考耐用年数]]-(OFFSET(_共通[[#Headers],[機能診断年度]],1,0)-_グループ[[#This Row],[供用開始年度(交換年度)]]))</f>
        <v/>
      </c>
      <c r="R52" t="str" cm="1">
        <f t="array" ref="R52">_xlfn.IFS(_グループ[[#This Row],[グループ番号]]="","",_グループ[[#This Row],[性能低下予測方法]]&lt;&gt;"余寿命","",TRUE,"参考耐用年数－経過年数")</f>
        <v/>
      </c>
      <c r="S52" s="3" t="str" cm="1">
        <f t="array" ref="S52">_xlfn.IFS(_グループ[[#This Row],[グループ番号]]="","",TRUE,_xlfn.XLOOKUP(_グループ[[#This Row],[グループ番号]],_構造物[グループ番号],_構造物[管理水準]))</f>
        <v/>
      </c>
    </row>
    <row r="53" spans="1:19">
      <c r="A53" s="6" cm="1">
        <f t="array" ref="A53">ROW()-ROW(_グループ[#Headers])</f>
        <v>52</v>
      </c>
      <c r="B53" s="8" t="str" cm="1">
        <f t="array" ref="B53">IFERROR(INDEX(_xlfn._xlws.SORT(_xlfn.UNIQUE(_xlfn._xlws.FILTER(_構造物[グループ番号],_構造物[グループ番号]&lt;&gt;"")),1,1,FALSE),_グループ[[#This Row],[通し番号]],0),"")</f>
        <v/>
      </c>
      <c r="C53" t="str" cm="1">
        <f t="array" ref="C53">_xlfn.IFS(_グループ[[#This Row],[グループ番号]]="","",TRUE,_xlfn.XLOOKUP(_グループ[[#This Row],[グループ番号]],_構造物[グループ番号],_構造物[施設番号]))</f>
        <v/>
      </c>
      <c r="D53" t="str" cm="1">
        <f t="array" ref="D53">_xlfn.IFS(_グループ[[#This Row],[グループ番号]]="","",TRUE,_xlfn.XLOOKUP(_グループ[[#This Row],[グループ番号]],_構造物[グループ番号],_構造物[地区名]))</f>
        <v/>
      </c>
      <c r="E53" t="str" cm="1">
        <f t="array" ref="E53">_xlfn.IFS(_グループ[[#This Row],[グループ番号]]="","",TRUE,_xlfn.XLOOKUP(_グループ[[#This Row],[グループ番号]],_構造物[グループ番号],_構造物[施設名]))</f>
        <v/>
      </c>
      <c r="F53" t="str" cm="1">
        <f t="array" ref="F53">_xlfn.IFS(_グループ[[#This Row],[グループ番号]]="","",TRUE,_xlfn.XLOOKUP(_グループ[[#This Row],[グループ番号]],_構造物[グループ番号],_構造物[区分]))</f>
        <v/>
      </c>
      <c r="G53" t="str" cm="1">
        <f t="array" ref="G53">_xlfn.IFS(_グループ[[#This Row],[グループ番号]]="","",_xlfn.XLOOKUP(_グループ[[#This Row],[グループ番号]],_構造物[グループ番号],_構造物[形式/設備名])="","",TRUE,_xlfn.XLOOKUP(_グループ[[#This Row],[グループ番号]],_構造物[グループ番号],_構造物[形式/設備名]))</f>
        <v/>
      </c>
      <c r="H53" t="str" cm="1">
        <f t="array" ref="H53">_xlfn.IFS(_グループ[[#This Row],[グループ番号]]="","",_xlfn.XLOOKUP(_グループ[[#This Row],[グループ番号]],_構造物[グループ番号],_構造物[規格/装置名])="","",TRUE,_xlfn.XLOOKUP(_グループ[[#This Row],[グループ番号]],_構造物[グループ番号],_構造物[規格/装置名]))</f>
        <v/>
      </c>
      <c r="I53" t="str" cm="1">
        <f t="array" ref="I53">_xlfn.IFS(_グループ[[#This Row],[グループ番号]]="","",_xlfn.XLOOKUP(_グループ[[#This Row],[グループ番号]],_構造物[グループ番号],_構造物[規模/部位])="","",TRUE,_xlfn.XLOOKUP(_グループ[[#This Row],[グループ番号]],_構造物[グループ番号],_構造物[規模/部位]))</f>
        <v/>
      </c>
      <c r="J53" s="14" t="str" cm="1">
        <f t="array" ref="J53">_xlfn.IFS(_グループ[[#This Row],[グループ番号]]="","",TRUE,SUMIFS(_構造物[数量],_構造物[グループ番号],_グループ[[#This Row],[グループ番号]]))</f>
        <v/>
      </c>
      <c r="K53" t="str" cm="1">
        <f t="array" ref="K53">_xlfn.IFS(_グループ[[#This Row],[グループ番号]]="","",TRUE,_xlfn.XLOOKUP(_グループ[[#This Row],[グループ番号]],_構造物[グループ番号],_構造物[単位]))</f>
        <v/>
      </c>
      <c r="L53" s="3" t="str" cm="1">
        <f t="array" ref="L53">_xlfn.IFS(_グループ[[#This Row],[グループ番号]]="","",TRUE,_xlfn.XLOOKUP(_グループ[[#This Row],[グループ番号]],_構造物[グループ番号],_構造物[供用開始年度(交換年度)]))</f>
        <v/>
      </c>
      <c r="M53" s="3" t="str" cm="1">
        <f t="array" ref="M53">_xlfn.IFS(_グループ[[#This Row],[グループ番号]]="","",_xlfn.XLOOKUP(_グループ[[#This Row],[グループ番号]],_構造物[グループ番号],_構造物[現在の健全度])="","",TRUE,_xlfn.XLOOKUP(_グループ[[#This Row],[グループ番号]],_構造物[グループ番号],_構造物[現在の健全度]))</f>
        <v/>
      </c>
      <c r="N53" t="str" cm="1">
        <f t="array" ref="N53">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53" s="3" t="str" cm="1">
        <f t="array" ref="O53">_xlfn.IFS(_グループ[[#This Row],[グループ番号]]="","",TRUE,_xlfn.XLOOKUP(_グループ[[#This Row],[グループ番号]],_構造物[グループ番号],_構造物[参考耐用年数]))</f>
        <v/>
      </c>
      <c r="P53" s="3"/>
      <c r="Q53" s="3" t="str" cm="1">
        <f t="array" aca="1" ref="Q53" ca="1">_xlfn.IFS(_グループ[[#This Row],[グループ番号]]="","",_グループ[[#This Row],[性能低下予測方法]]&lt;&gt;"余寿命","",TRUE,_グループ[[#This Row],[参考耐用年数]]-(OFFSET(_共通[[#Headers],[機能診断年度]],1,0)-_グループ[[#This Row],[供用開始年度(交換年度)]]))</f>
        <v/>
      </c>
      <c r="R53" t="str" cm="1">
        <f t="array" ref="R53">_xlfn.IFS(_グループ[[#This Row],[グループ番号]]="","",_グループ[[#This Row],[性能低下予測方法]]&lt;&gt;"余寿命","",TRUE,"参考耐用年数－経過年数")</f>
        <v/>
      </c>
      <c r="S53" s="3" t="str" cm="1">
        <f t="array" ref="S53">_xlfn.IFS(_グループ[[#This Row],[グループ番号]]="","",TRUE,_xlfn.XLOOKUP(_グループ[[#This Row],[グループ番号]],_構造物[グループ番号],_構造物[管理水準]))</f>
        <v/>
      </c>
    </row>
    <row r="54" spans="1:19">
      <c r="A54" s="6" cm="1">
        <f t="array" ref="A54">ROW()-ROW(_グループ[#Headers])</f>
        <v>53</v>
      </c>
      <c r="B54" s="8" t="str" cm="1">
        <f t="array" ref="B54">IFERROR(INDEX(_xlfn._xlws.SORT(_xlfn.UNIQUE(_xlfn._xlws.FILTER(_構造物[グループ番号],_構造物[グループ番号]&lt;&gt;"")),1,1,FALSE),_グループ[[#This Row],[通し番号]],0),"")</f>
        <v/>
      </c>
      <c r="C54" t="str" cm="1">
        <f t="array" ref="C54">_xlfn.IFS(_グループ[[#This Row],[グループ番号]]="","",TRUE,_xlfn.XLOOKUP(_グループ[[#This Row],[グループ番号]],_構造物[グループ番号],_構造物[施設番号]))</f>
        <v/>
      </c>
      <c r="D54" t="str" cm="1">
        <f t="array" ref="D54">_xlfn.IFS(_グループ[[#This Row],[グループ番号]]="","",TRUE,_xlfn.XLOOKUP(_グループ[[#This Row],[グループ番号]],_構造物[グループ番号],_構造物[地区名]))</f>
        <v/>
      </c>
      <c r="E54" t="str" cm="1">
        <f t="array" ref="E54">_xlfn.IFS(_グループ[[#This Row],[グループ番号]]="","",TRUE,_xlfn.XLOOKUP(_グループ[[#This Row],[グループ番号]],_構造物[グループ番号],_構造物[施設名]))</f>
        <v/>
      </c>
      <c r="F54" t="str" cm="1">
        <f t="array" ref="F54">_xlfn.IFS(_グループ[[#This Row],[グループ番号]]="","",TRUE,_xlfn.XLOOKUP(_グループ[[#This Row],[グループ番号]],_構造物[グループ番号],_構造物[区分]))</f>
        <v/>
      </c>
      <c r="G54" t="str" cm="1">
        <f t="array" ref="G54">_xlfn.IFS(_グループ[[#This Row],[グループ番号]]="","",_xlfn.XLOOKUP(_グループ[[#This Row],[グループ番号]],_構造物[グループ番号],_構造物[形式/設備名])="","",TRUE,_xlfn.XLOOKUP(_グループ[[#This Row],[グループ番号]],_構造物[グループ番号],_構造物[形式/設備名]))</f>
        <v/>
      </c>
      <c r="H54" t="str" cm="1">
        <f t="array" ref="H54">_xlfn.IFS(_グループ[[#This Row],[グループ番号]]="","",_xlfn.XLOOKUP(_グループ[[#This Row],[グループ番号]],_構造物[グループ番号],_構造物[規格/装置名])="","",TRUE,_xlfn.XLOOKUP(_グループ[[#This Row],[グループ番号]],_構造物[グループ番号],_構造物[規格/装置名]))</f>
        <v/>
      </c>
      <c r="I54" t="str" cm="1">
        <f t="array" ref="I54">_xlfn.IFS(_グループ[[#This Row],[グループ番号]]="","",_xlfn.XLOOKUP(_グループ[[#This Row],[グループ番号]],_構造物[グループ番号],_構造物[規模/部位])="","",TRUE,_xlfn.XLOOKUP(_グループ[[#This Row],[グループ番号]],_構造物[グループ番号],_構造物[規模/部位]))</f>
        <v/>
      </c>
      <c r="J54" s="14" t="str" cm="1">
        <f t="array" ref="J54">_xlfn.IFS(_グループ[[#This Row],[グループ番号]]="","",TRUE,SUMIFS(_構造物[数量],_構造物[グループ番号],_グループ[[#This Row],[グループ番号]]))</f>
        <v/>
      </c>
      <c r="K54" t="str" cm="1">
        <f t="array" ref="K54">_xlfn.IFS(_グループ[[#This Row],[グループ番号]]="","",TRUE,_xlfn.XLOOKUP(_グループ[[#This Row],[グループ番号]],_構造物[グループ番号],_構造物[単位]))</f>
        <v/>
      </c>
      <c r="L54" s="3" t="str" cm="1">
        <f t="array" ref="L54">_xlfn.IFS(_グループ[[#This Row],[グループ番号]]="","",TRUE,_xlfn.XLOOKUP(_グループ[[#This Row],[グループ番号]],_構造物[グループ番号],_構造物[供用開始年度(交換年度)]))</f>
        <v/>
      </c>
      <c r="M54" s="3" t="str" cm="1">
        <f t="array" ref="M54">_xlfn.IFS(_グループ[[#This Row],[グループ番号]]="","",_xlfn.XLOOKUP(_グループ[[#This Row],[グループ番号]],_構造物[グループ番号],_構造物[現在の健全度])="","",TRUE,_xlfn.XLOOKUP(_グループ[[#This Row],[グループ番号]],_構造物[グループ番号],_構造物[現在の健全度]))</f>
        <v/>
      </c>
      <c r="N54" t="str" cm="1">
        <f t="array" ref="N54">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54" s="3" t="str" cm="1">
        <f t="array" ref="O54">_xlfn.IFS(_グループ[[#This Row],[グループ番号]]="","",TRUE,_xlfn.XLOOKUP(_グループ[[#This Row],[グループ番号]],_構造物[グループ番号],_構造物[参考耐用年数]))</f>
        <v/>
      </c>
      <c r="P54" s="3"/>
      <c r="Q54" s="3" t="str" cm="1">
        <f t="array" aca="1" ref="Q54" ca="1">_xlfn.IFS(_グループ[[#This Row],[グループ番号]]="","",_グループ[[#This Row],[性能低下予測方法]]&lt;&gt;"余寿命","",TRUE,_グループ[[#This Row],[参考耐用年数]]-(OFFSET(_共通[[#Headers],[機能診断年度]],1,0)-_グループ[[#This Row],[供用開始年度(交換年度)]]))</f>
        <v/>
      </c>
      <c r="R54" t="str" cm="1">
        <f t="array" ref="R54">_xlfn.IFS(_グループ[[#This Row],[グループ番号]]="","",_グループ[[#This Row],[性能低下予測方法]]&lt;&gt;"余寿命","",TRUE,"参考耐用年数－経過年数")</f>
        <v/>
      </c>
      <c r="S54" s="3" t="str" cm="1">
        <f t="array" ref="S54">_xlfn.IFS(_グループ[[#This Row],[グループ番号]]="","",TRUE,_xlfn.XLOOKUP(_グループ[[#This Row],[グループ番号]],_構造物[グループ番号],_構造物[管理水準]))</f>
        <v/>
      </c>
    </row>
    <row r="55" spans="1:19">
      <c r="A55" s="6" cm="1">
        <f t="array" ref="A55">ROW()-ROW(_グループ[#Headers])</f>
        <v>54</v>
      </c>
      <c r="B55" s="8" t="str" cm="1">
        <f t="array" ref="B55">IFERROR(INDEX(_xlfn._xlws.SORT(_xlfn.UNIQUE(_xlfn._xlws.FILTER(_構造物[グループ番号],_構造物[グループ番号]&lt;&gt;"")),1,1,FALSE),_グループ[[#This Row],[通し番号]],0),"")</f>
        <v/>
      </c>
      <c r="C55" t="str" cm="1">
        <f t="array" ref="C55">_xlfn.IFS(_グループ[[#This Row],[グループ番号]]="","",TRUE,_xlfn.XLOOKUP(_グループ[[#This Row],[グループ番号]],_構造物[グループ番号],_構造物[施設番号]))</f>
        <v/>
      </c>
      <c r="D55" t="str" cm="1">
        <f t="array" ref="D55">_xlfn.IFS(_グループ[[#This Row],[グループ番号]]="","",TRUE,_xlfn.XLOOKUP(_グループ[[#This Row],[グループ番号]],_構造物[グループ番号],_構造物[地区名]))</f>
        <v/>
      </c>
      <c r="E55" t="str" cm="1">
        <f t="array" ref="E55">_xlfn.IFS(_グループ[[#This Row],[グループ番号]]="","",TRUE,_xlfn.XLOOKUP(_グループ[[#This Row],[グループ番号]],_構造物[グループ番号],_構造物[施設名]))</f>
        <v/>
      </c>
      <c r="F55" t="str" cm="1">
        <f t="array" ref="F55">_xlfn.IFS(_グループ[[#This Row],[グループ番号]]="","",TRUE,_xlfn.XLOOKUP(_グループ[[#This Row],[グループ番号]],_構造物[グループ番号],_構造物[区分]))</f>
        <v/>
      </c>
      <c r="G55" t="str" cm="1">
        <f t="array" ref="G55">_xlfn.IFS(_グループ[[#This Row],[グループ番号]]="","",_xlfn.XLOOKUP(_グループ[[#This Row],[グループ番号]],_構造物[グループ番号],_構造物[形式/設備名])="","",TRUE,_xlfn.XLOOKUP(_グループ[[#This Row],[グループ番号]],_構造物[グループ番号],_構造物[形式/設備名]))</f>
        <v/>
      </c>
      <c r="H55" t="str" cm="1">
        <f t="array" ref="H55">_xlfn.IFS(_グループ[[#This Row],[グループ番号]]="","",_xlfn.XLOOKUP(_グループ[[#This Row],[グループ番号]],_構造物[グループ番号],_構造物[規格/装置名])="","",TRUE,_xlfn.XLOOKUP(_グループ[[#This Row],[グループ番号]],_構造物[グループ番号],_構造物[規格/装置名]))</f>
        <v/>
      </c>
      <c r="I55" t="str" cm="1">
        <f t="array" ref="I55">_xlfn.IFS(_グループ[[#This Row],[グループ番号]]="","",_xlfn.XLOOKUP(_グループ[[#This Row],[グループ番号]],_構造物[グループ番号],_構造物[規模/部位])="","",TRUE,_xlfn.XLOOKUP(_グループ[[#This Row],[グループ番号]],_構造物[グループ番号],_構造物[規模/部位]))</f>
        <v/>
      </c>
      <c r="J55" s="14" t="str" cm="1">
        <f t="array" ref="J55">_xlfn.IFS(_グループ[[#This Row],[グループ番号]]="","",TRUE,SUMIFS(_構造物[数量],_構造物[グループ番号],_グループ[[#This Row],[グループ番号]]))</f>
        <v/>
      </c>
      <c r="K55" t="str" cm="1">
        <f t="array" ref="K55">_xlfn.IFS(_グループ[[#This Row],[グループ番号]]="","",TRUE,_xlfn.XLOOKUP(_グループ[[#This Row],[グループ番号]],_構造物[グループ番号],_構造物[単位]))</f>
        <v/>
      </c>
      <c r="L55" s="3" t="str" cm="1">
        <f t="array" ref="L55">_xlfn.IFS(_グループ[[#This Row],[グループ番号]]="","",TRUE,_xlfn.XLOOKUP(_グループ[[#This Row],[グループ番号]],_構造物[グループ番号],_構造物[供用開始年度(交換年度)]))</f>
        <v/>
      </c>
      <c r="M55" s="3" t="str" cm="1">
        <f t="array" ref="M55">_xlfn.IFS(_グループ[[#This Row],[グループ番号]]="","",_xlfn.XLOOKUP(_グループ[[#This Row],[グループ番号]],_構造物[グループ番号],_構造物[現在の健全度])="","",TRUE,_xlfn.XLOOKUP(_グループ[[#This Row],[グループ番号]],_構造物[グループ番号],_構造物[現在の健全度]))</f>
        <v/>
      </c>
      <c r="N55" t="str" cm="1">
        <f t="array" ref="N55">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55" s="3" t="str" cm="1">
        <f t="array" ref="O55">_xlfn.IFS(_グループ[[#This Row],[グループ番号]]="","",TRUE,_xlfn.XLOOKUP(_グループ[[#This Row],[グループ番号]],_構造物[グループ番号],_構造物[参考耐用年数]))</f>
        <v/>
      </c>
      <c r="P55" s="3"/>
      <c r="Q55" s="3" t="str" cm="1">
        <f t="array" aca="1" ref="Q55" ca="1">_xlfn.IFS(_グループ[[#This Row],[グループ番号]]="","",_グループ[[#This Row],[性能低下予測方法]]&lt;&gt;"余寿命","",TRUE,_グループ[[#This Row],[参考耐用年数]]-(OFFSET(_共通[[#Headers],[機能診断年度]],1,0)-_グループ[[#This Row],[供用開始年度(交換年度)]]))</f>
        <v/>
      </c>
      <c r="R55" t="str" cm="1">
        <f t="array" ref="R55">_xlfn.IFS(_グループ[[#This Row],[グループ番号]]="","",_グループ[[#This Row],[性能低下予測方法]]&lt;&gt;"余寿命","",TRUE,"参考耐用年数－経過年数")</f>
        <v/>
      </c>
      <c r="S55" s="3" t="str" cm="1">
        <f t="array" ref="S55">_xlfn.IFS(_グループ[[#This Row],[グループ番号]]="","",TRUE,_xlfn.XLOOKUP(_グループ[[#This Row],[グループ番号]],_構造物[グループ番号],_構造物[管理水準]))</f>
        <v/>
      </c>
    </row>
    <row r="56" spans="1:19">
      <c r="A56" s="6" cm="1">
        <f t="array" ref="A56">ROW()-ROW(_グループ[#Headers])</f>
        <v>55</v>
      </c>
      <c r="B56" s="8" t="str" cm="1">
        <f t="array" ref="B56">IFERROR(INDEX(_xlfn._xlws.SORT(_xlfn.UNIQUE(_xlfn._xlws.FILTER(_構造物[グループ番号],_構造物[グループ番号]&lt;&gt;"")),1,1,FALSE),_グループ[[#This Row],[通し番号]],0),"")</f>
        <v/>
      </c>
      <c r="C56" t="str" cm="1">
        <f t="array" ref="C56">_xlfn.IFS(_グループ[[#This Row],[グループ番号]]="","",TRUE,_xlfn.XLOOKUP(_グループ[[#This Row],[グループ番号]],_構造物[グループ番号],_構造物[施設番号]))</f>
        <v/>
      </c>
      <c r="D56" t="str" cm="1">
        <f t="array" ref="D56">_xlfn.IFS(_グループ[[#This Row],[グループ番号]]="","",TRUE,_xlfn.XLOOKUP(_グループ[[#This Row],[グループ番号]],_構造物[グループ番号],_構造物[地区名]))</f>
        <v/>
      </c>
      <c r="E56" t="str" cm="1">
        <f t="array" ref="E56">_xlfn.IFS(_グループ[[#This Row],[グループ番号]]="","",TRUE,_xlfn.XLOOKUP(_グループ[[#This Row],[グループ番号]],_構造物[グループ番号],_構造物[施設名]))</f>
        <v/>
      </c>
      <c r="F56" t="str" cm="1">
        <f t="array" ref="F56">_xlfn.IFS(_グループ[[#This Row],[グループ番号]]="","",TRUE,_xlfn.XLOOKUP(_グループ[[#This Row],[グループ番号]],_構造物[グループ番号],_構造物[区分]))</f>
        <v/>
      </c>
      <c r="G56" t="str" cm="1">
        <f t="array" ref="G56">_xlfn.IFS(_グループ[[#This Row],[グループ番号]]="","",_xlfn.XLOOKUP(_グループ[[#This Row],[グループ番号]],_構造物[グループ番号],_構造物[形式/設備名])="","",TRUE,_xlfn.XLOOKUP(_グループ[[#This Row],[グループ番号]],_構造物[グループ番号],_構造物[形式/設備名]))</f>
        <v/>
      </c>
      <c r="H56" t="str" cm="1">
        <f t="array" ref="H56">_xlfn.IFS(_グループ[[#This Row],[グループ番号]]="","",_xlfn.XLOOKUP(_グループ[[#This Row],[グループ番号]],_構造物[グループ番号],_構造物[規格/装置名])="","",TRUE,_xlfn.XLOOKUP(_グループ[[#This Row],[グループ番号]],_構造物[グループ番号],_構造物[規格/装置名]))</f>
        <v/>
      </c>
      <c r="I56" t="str" cm="1">
        <f t="array" ref="I56">_xlfn.IFS(_グループ[[#This Row],[グループ番号]]="","",_xlfn.XLOOKUP(_グループ[[#This Row],[グループ番号]],_構造物[グループ番号],_構造物[規模/部位])="","",TRUE,_xlfn.XLOOKUP(_グループ[[#This Row],[グループ番号]],_構造物[グループ番号],_構造物[規模/部位]))</f>
        <v/>
      </c>
      <c r="J56" s="14" t="str" cm="1">
        <f t="array" ref="J56">_xlfn.IFS(_グループ[[#This Row],[グループ番号]]="","",TRUE,SUMIFS(_構造物[数量],_構造物[グループ番号],_グループ[[#This Row],[グループ番号]]))</f>
        <v/>
      </c>
      <c r="K56" t="str" cm="1">
        <f t="array" ref="K56">_xlfn.IFS(_グループ[[#This Row],[グループ番号]]="","",TRUE,_xlfn.XLOOKUP(_グループ[[#This Row],[グループ番号]],_構造物[グループ番号],_構造物[単位]))</f>
        <v/>
      </c>
      <c r="L56" s="3" t="str" cm="1">
        <f t="array" ref="L56">_xlfn.IFS(_グループ[[#This Row],[グループ番号]]="","",TRUE,_xlfn.XLOOKUP(_グループ[[#This Row],[グループ番号]],_構造物[グループ番号],_構造物[供用開始年度(交換年度)]))</f>
        <v/>
      </c>
      <c r="M56" s="3" t="str" cm="1">
        <f t="array" ref="M56">_xlfn.IFS(_グループ[[#This Row],[グループ番号]]="","",_xlfn.XLOOKUP(_グループ[[#This Row],[グループ番号]],_構造物[グループ番号],_構造物[現在の健全度])="","",TRUE,_xlfn.XLOOKUP(_グループ[[#This Row],[グループ番号]],_構造物[グループ番号],_構造物[現在の健全度]))</f>
        <v/>
      </c>
      <c r="N56" t="str" cm="1">
        <f t="array" ref="N56">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56" s="3" t="str" cm="1">
        <f t="array" ref="O56">_xlfn.IFS(_グループ[[#This Row],[グループ番号]]="","",TRUE,_xlfn.XLOOKUP(_グループ[[#This Row],[グループ番号]],_構造物[グループ番号],_構造物[参考耐用年数]))</f>
        <v/>
      </c>
      <c r="P56" s="3"/>
      <c r="Q56" s="3" t="str" cm="1">
        <f t="array" aca="1" ref="Q56" ca="1">_xlfn.IFS(_グループ[[#This Row],[グループ番号]]="","",_グループ[[#This Row],[性能低下予測方法]]&lt;&gt;"余寿命","",TRUE,_グループ[[#This Row],[参考耐用年数]]-(OFFSET(_共通[[#Headers],[機能診断年度]],1,0)-_グループ[[#This Row],[供用開始年度(交換年度)]]))</f>
        <v/>
      </c>
      <c r="R56" t="str" cm="1">
        <f t="array" ref="R56">_xlfn.IFS(_グループ[[#This Row],[グループ番号]]="","",_グループ[[#This Row],[性能低下予測方法]]&lt;&gt;"余寿命","",TRUE,"参考耐用年数－経過年数")</f>
        <v/>
      </c>
      <c r="S56" s="3" t="str" cm="1">
        <f t="array" ref="S56">_xlfn.IFS(_グループ[[#This Row],[グループ番号]]="","",TRUE,_xlfn.XLOOKUP(_グループ[[#This Row],[グループ番号]],_構造物[グループ番号],_構造物[管理水準]))</f>
        <v/>
      </c>
    </row>
    <row r="57" spans="1:19">
      <c r="A57" s="6" cm="1">
        <f t="array" ref="A57">ROW()-ROW(_グループ[#Headers])</f>
        <v>56</v>
      </c>
      <c r="B57" s="8" t="str" cm="1">
        <f t="array" ref="B57">IFERROR(INDEX(_xlfn._xlws.SORT(_xlfn.UNIQUE(_xlfn._xlws.FILTER(_構造物[グループ番号],_構造物[グループ番号]&lt;&gt;"")),1,1,FALSE),_グループ[[#This Row],[通し番号]],0),"")</f>
        <v/>
      </c>
      <c r="C57" t="str" cm="1">
        <f t="array" ref="C57">_xlfn.IFS(_グループ[[#This Row],[グループ番号]]="","",TRUE,_xlfn.XLOOKUP(_グループ[[#This Row],[グループ番号]],_構造物[グループ番号],_構造物[施設番号]))</f>
        <v/>
      </c>
      <c r="D57" t="str" cm="1">
        <f t="array" ref="D57">_xlfn.IFS(_グループ[[#This Row],[グループ番号]]="","",TRUE,_xlfn.XLOOKUP(_グループ[[#This Row],[グループ番号]],_構造物[グループ番号],_構造物[地区名]))</f>
        <v/>
      </c>
      <c r="E57" t="str" cm="1">
        <f t="array" ref="E57">_xlfn.IFS(_グループ[[#This Row],[グループ番号]]="","",TRUE,_xlfn.XLOOKUP(_グループ[[#This Row],[グループ番号]],_構造物[グループ番号],_構造物[施設名]))</f>
        <v/>
      </c>
      <c r="F57" t="str" cm="1">
        <f t="array" ref="F57">_xlfn.IFS(_グループ[[#This Row],[グループ番号]]="","",TRUE,_xlfn.XLOOKUP(_グループ[[#This Row],[グループ番号]],_構造物[グループ番号],_構造物[区分]))</f>
        <v/>
      </c>
      <c r="G57" t="str" cm="1">
        <f t="array" ref="G57">_xlfn.IFS(_グループ[[#This Row],[グループ番号]]="","",_xlfn.XLOOKUP(_グループ[[#This Row],[グループ番号]],_構造物[グループ番号],_構造物[形式/設備名])="","",TRUE,_xlfn.XLOOKUP(_グループ[[#This Row],[グループ番号]],_構造物[グループ番号],_構造物[形式/設備名]))</f>
        <v/>
      </c>
      <c r="H57" t="str" cm="1">
        <f t="array" ref="H57">_xlfn.IFS(_グループ[[#This Row],[グループ番号]]="","",_xlfn.XLOOKUP(_グループ[[#This Row],[グループ番号]],_構造物[グループ番号],_構造物[規格/装置名])="","",TRUE,_xlfn.XLOOKUP(_グループ[[#This Row],[グループ番号]],_構造物[グループ番号],_構造物[規格/装置名]))</f>
        <v/>
      </c>
      <c r="I57" t="str" cm="1">
        <f t="array" ref="I57">_xlfn.IFS(_グループ[[#This Row],[グループ番号]]="","",_xlfn.XLOOKUP(_グループ[[#This Row],[グループ番号]],_構造物[グループ番号],_構造物[規模/部位])="","",TRUE,_xlfn.XLOOKUP(_グループ[[#This Row],[グループ番号]],_構造物[グループ番号],_構造物[規模/部位]))</f>
        <v/>
      </c>
      <c r="J57" s="14" t="str" cm="1">
        <f t="array" ref="J57">_xlfn.IFS(_グループ[[#This Row],[グループ番号]]="","",TRUE,SUMIFS(_構造物[数量],_構造物[グループ番号],_グループ[[#This Row],[グループ番号]]))</f>
        <v/>
      </c>
      <c r="K57" t="str" cm="1">
        <f t="array" ref="K57">_xlfn.IFS(_グループ[[#This Row],[グループ番号]]="","",TRUE,_xlfn.XLOOKUP(_グループ[[#This Row],[グループ番号]],_構造物[グループ番号],_構造物[単位]))</f>
        <v/>
      </c>
      <c r="L57" s="3" t="str" cm="1">
        <f t="array" ref="L57">_xlfn.IFS(_グループ[[#This Row],[グループ番号]]="","",TRUE,_xlfn.XLOOKUP(_グループ[[#This Row],[グループ番号]],_構造物[グループ番号],_構造物[供用開始年度(交換年度)]))</f>
        <v/>
      </c>
      <c r="M57" s="3" t="str" cm="1">
        <f t="array" ref="M57">_xlfn.IFS(_グループ[[#This Row],[グループ番号]]="","",_xlfn.XLOOKUP(_グループ[[#This Row],[グループ番号]],_構造物[グループ番号],_構造物[現在の健全度])="","",TRUE,_xlfn.XLOOKUP(_グループ[[#This Row],[グループ番号]],_構造物[グループ番号],_構造物[現在の健全度]))</f>
        <v/>
      </c>
      <c r="N57" t="str" cm="1">
        <f t="array" ref="N57">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57" s="3" t="str" cm="1">
        <f t="array" ref="O57">_xlfn.IFS(_グループ[[#This Row],[グループ番号]]="","",TRUE,_xlfn.XLOOKUP(_グループ[[#This Row],[グループ番号]],_構造物[グループ番号],_構造物[参考耐用年数]))</f>
        <v/>
      </c>
      <c r="P57" s="3"/>
      <c r="Q57" s="3" t="str" cm="1">
        <f t="array" aca="1" ref="Q57" ca="1">_xlfn.IFS(_グループ[[#This Row],[グループ番号]]="","",_グループ[[#This Row],[性能低下予測方法]]&lt;&gt;"余寿命","",TRUE,_グループ[[#This Row],[参考耐用年数]]-(OFFSET(_共通[[#Headers],[機能診断年度]],1,0)-_グループ[[#This Row],[供用開始年度(交換年度)]]))</f>
        <v/>
      </c>
      <c r="R57" t="str" cm="1">
        <f t="array" ref="R57">_xlfn.IFS(_グループ[[#This Row],[グループ番号]]="","",_グループ[[#This Row],[性能低下予測方法]]&lt;&gt;"余寿命","",TRUE,"参考耐用年数－経過年数")</f>
        <v/>
      </c>
      <c r="S57" s="3" t="str" cm="1">
        <f t="array" ref="S57">_xlfn.IFS(_グループ[[#This Row],[グループ番号]]="","",TRUE,_xlfn.XLOOKUP(_グループ[[#This Row],[グループ番号]],_構造物[グループ番号],_構造物[管理水準]))</f>
        <v/>
      </c>
    </row>
    <row r="58" spans="1:19">
      <c r="A58" s="6" cm="1">
        <f t="array" ref="A58">ROW()-ROW(_グループ[#Headers])</f>
        <v>57</v>
      </c>
      <c r="B58" s="8" t="str" cm="1">
        <f t="array" ref="B58">IFERROR(INDEX(_xlfn._xlws.SORT(_xlfn.UNIQUE(_xlfn._xlws.FILTER(_構造物[グループ番号],_構造物[グループ番号]&lt;&gt;"")),1,1,FALSE),_グループ[[#This Row],[通し番号]],0),"")</f>
        <v/>
      </c>
      <c r="C58" t="str" cm="1">
        <f t="array" ref="C58">_xlfn.IFS(_グループ[[#This Row],[グループ番号]]="","",TRUE,_xlfn.XLOOKUP(_グループ[[#This Row],[グループ番号]],_構造物[グループ番号],_構造物[施設番号]))</f>
        <v/>
      </c>
      <c r="D58" t="str" cm="1">
        <f t="array" ref="D58">_xlfn.IFS(_グループ[[#This Row],[グループ番号]]="","",TRUE,_xlfn.XLOOKUP(_グループ[[#This Row],[グループ番号]],_構造物[グループ番号],_構造物[地区名]))</f>
        <v/>
      </c>
      <c r="E58" t="str" cm="1">
        <f t="array" ref="E58">_xlfn.IFS(_グループ[[#This Row],[グループ番号]]="","",TRUE,_xlfn.XLOOKUP(_グループ[[#This Row],[グループ番号]],_構造物[グループ番号],_構造物[施設名]))</f>
        <v/>
      </c>
      <c r="F58" t="str" cm="1">
        <f t="array" ref="F58">_xlfn.IFS(_グループ[[#This Row],[グループ番号]]="","",TRUE,_xlfn.XLOOKUP(_グループ[[#This Row],[グループ番号]],_構造物[グループ番号],_構造物[区分]))</f>
        <v/>
      </c>
      <c r="G58" t="str" cm="1">
        <f t="array" ref="G58">_xlfn.IFS(_グループ[[#This Row],[グループ番号]]="","",_xlfn.XLOOKUP(_グループ[[#This Row],[グループ番号]],_構造物[グループ番号],_構造物[形式/設備名])="","",TRUE,_xlfn.XLOOKUP(_グループ[[#This Row],[グループ番号]],_構造物[グループ番号],_構造物[形式/設備名]))</f>
        <v/>
      </c>
      <c r="H58" t="str" cm="1">
        <f t="array" ref="H58">_xlfn.IFS(_グループ[[#This Row],[グループ番号]]="","",_xlfn.XLOOKUP(_グループ[[#This Row],[グループ番号]],_構造物[グループ番号],_構造物[規格/装置名])="","",TRUE,_xlfn.XLOOKUP(_グループ[[#This Row],[グループ番号]],_構造物[グループ番号],_構造物[規格/装置名]))</f>
        <v/>
      </c>
      <c r="I58" t="str" cm="1">
        <f t="array" ref="I58">_xlfn.IFS(_グループ[[#This Row],[グループ番号]]="","",_xlfn.XLOOKUP(_グループ[[#This Row],[グループ番号]],_構造物[グループ番号],_構造物[規模/部位])="","",TRUE,_xlfn.XLOOKUP(_グループ[[#This Row],[グループ番号]],_構造物[グループ番号],_構造物[規模/部位]))</f>
        <v/>
      </c>
      <c r="J58" s="14" t="str" cm="1">
        <f t="array" ref="J58">_xlfn.IFS(_グループ[[#This Row],[グループ番号]]="","",TRUE,SUMIFS(_構造物[数量],_構造物[グループ番号],_グループ[[#This Row],[グループ番号]]))</f>
        <v/>
      </c>
      <c r="K58" t="str" cm="1">
        <f t="array" ref="K58">_xlfn.IFS(_グループ[[#This Row],[グループ番号]]="","",TRUE,_xlfn.XLOOKUP(_グループ[[#This Row],[グループ番号]],_構造物[グループ番号],_構造物[単位]))</f>
        <v/>
      </c>
      <c r="L58" s="3" t="str" cm="1">
        <f t="array" ref="L58">_xlfn.IFS(_グループ[[#This Row],[グループ番号]]="","",TRUE,_xlfn.XLOOKUP(_グループ[[#This Row],[グループ番号]],_構造物[グループ番号],_構造物[供用開始年度(交換年度)]))</f>
        <v/>
      </c>
      <c r="M58" s="3" t="str" cm="1">
        <f t="array" ref="M58">_xlfn.IFS(_グループ[[#This Row],[グループ番号]]="","",_xlfn.XLOOKUP(_グループ[[#This Row],[グループ番号]],_構造物[グループ番号],_構造物[現在の健全度])="","",TRUE,_xlfn.XLOOKUP(_グループ[[#This Row],[グループ番号]],_構造物[グループ番号],_構造物[現在の健全度]))</f>
        <v/>
      </c>
      <c r="N58" t="str" cm="1">
        <f t="array" ref="N58">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58" s="3" t="str" cm="1">
        <f t="array" ref="O58">_xlfn.IFS(_グループ[[#This Row],[グループ番号]]="","",TRUE,_xlfn.XLOOKUP(_グループ[[#This Row],[グループ番号]],_構造物[グループ番号],_構造物[参考耐用年数]))</f>
        <v/>
      </c>
      <c r="P58" s="3"/>
      <c r="Q58" s="3" t="str" cm="1">
        <f t="array" aca="1" ref="Q58" ca="1">_xlfn.IFS(_グループ[[#This Row],[グループ番号]]="","",_グループ[[#This Row],[性能低下予測方法]]&lt;&gt;"余寿命","",TRUE,_グループ[[#This Row],[参考耐用年数]]-(OFFSET(_共通[[#Headers],[機能診断年度]],1,0)-_グループ[[#This Row],[供用開始年度(交換年度)]]))</f>
        <v/>
      </c>
      <c r="R58" t="str" cm="1">
        <f t="array" ref="R58">_xlfn.IFS(_グループ[[#This Row],[グループ番号]]="","",_グループ[[#This Row],[性能低下予測方法]]&lt;&gt;"余寿命","",TRUE,"参考耐用年数－経過年数")</f>
        <v/>
      </c>
      <c r="S58" s="3" t="str" cm="1">
        <f t="array" ref="S58">_xlfn.IFS(_グループ[[#This Row],[グループ番号]]="","",TRUE,_xlfn.XLOOKUP(_グループ[[#This Row],[グループ番号]],_構造物[グループ番号],_構造物[管理水準]))</f>
        <v/>
      </c>
    </row>
    <row r="59" spans="1:19">
      <c r="A59" s="6" cm="1">
        <f t="array" ref="A59">ROW()-ROW(_グループ[#Headers])</f>
        <v>58</v>
      </c>
      <c r="B59" s="8" t="str" cm="1">
        <f t="array" ref="B59">IFERROR(INDEX(_xlfn._xlws.SORT(_xlfn.UNIQUE(_xlfn._xlws.FILTER(_構造物[グループ番号],_構造物[グループ番号]&lt;&gt;"")),1,1,FALSE),_グループ[[#This Row],[通し番号]],0),"")</f>
        <v/>
      </c>
      <c r="C59" t="str" cm="1">
        <f t="array" ref="C59">_xlfn.IFS(_グループ[[#This Row],[グループ番号]]="","",TRUE,_xlfn.XLOOKUP(_グループ[[#This Row],[グループ番号]],_構造物[グループ番号],_構造物[施設番号]))</f>
        <v/>
      </c>
      <c r="D59" t="str" cm="1">
        <f t="array" ref="D59">_xlfn.IFS(_グループ[[#This Row],[グループ番号]]="","",TRUE,_xlfn.XLOOKUP(_グループ[[#This Row],[グループ番号]],_構造物[グループ番号],_構造物[地区名]))</f>
        <v/>
      </c>
      <c r="E59" t="str" cm="1">
        <f t="array" ref="E59">_xlfn.IFS(_グループ[[#This Row],[グループ番号]]="","",TRUE,_xlfn.XLOOKUP(_グループ[[#This Row],[グループ番号]],_構造物[グループ番号],_構造物[施設名]))</f>
        <v/>
      </c>
      <c r="F59" t="str" cm="1">
        <f t="array" ref="F59">_xlfn.IFS(_グループ[[#This Row],[グループ番号]]="","",TRUE,_xlfn.XLOOKUP(_グループ[[#This Row],[グループ番号]],_構造物[グループ番号],_構造物[区分]))</f>
        <v/>
      </c>
      <c r="G59" t="str" cm="1">
        <f t="array" ref="G59">_xlfn.IFS(_グループ[[#This Row],[グループ番号]]="","",_xlfn.XLOOKUP(_グループ[[#This Row],[グループ番号]],_構造物[グループ番号],_構造物[形式/設備名])="","",TRUE,_xlfn.XLOOKUP(_グループ[[#This Row],[グループ番号]],_構造物[グループ番号],_構造物[形式/設備名]))</f>
        <v/>
      </c>
      <c r="H59" t="str" cm="1">
        <f t="array" ref="H59">_xlfn.IFS(_グループ[[#This Row],[グループ番号]]="","",_xlfn.XLOOKUP(_グループ[[#This Row],[グループ番号]],_構造物[グループ番号],_構造物[規格/装置名])="","",TRUE,_xlfn.XLOOKUP(_グループ[[#This Row],[グループ番号]],_構造物[グループ番号],_構造物[規格/装置名]))</f>
        <v/>
      </c>
      <c r="I59" t="str" cm="1">
        <f t="array" ref="I59">_xlfn.IFS(_グループ[[#This Row],[グループ番号]]="","",_xlfn.XLOOKUP(_グループ[[#This Row],[グループ番号]],_構造物[グループ番号],_構造物[規模/部位])="","",TRUE,_xlfn.XLOOKUP(_グループ[[#This Row],[グループ番号]],_構造物[グループ番号],_構造物[規模/部位]))</f>
        <v/>
      </c>
      <c r="J59" s="14" t="str" cm="1">
        <f t="array" ref="J59">_xlfn.IFS(_グループ[[#This Row],[グループ番号]]="","",TRUE,SUMIFS(_構造物[数量],_構造物[グループ番号],_グループ[[#This Row],[グループ番号]]))</f>
        <v/>
      </c>
      <c r="K59" t="str" cm="1">
        <f t="array" ref="K59">_xlfn.IFS(_グループ[[#This Row],[グループ番号]]="","",TRUE,_xlfn.XLOOKUP(_グループ[[#This Row],[グループ番号]],_構造物[グループ番号],_構造物[単位]))</f>
        <v/>
      </c>
      <c r="L59" s="3" t="str" cm="1">
        <f t="array" ref="L59">_xlfn.IFS(_グループ[[#This Row],[グループ番号]]="","",TRUE,_xlfn.XLOOKUP(_グループ[[#This Row],[グループ番号]],_構造物[グループ番号],_構造物[供用開始年度(交換年度)]))</f>
        <v/>
      </c>
      <c r="M59" s="3" t="str" cm="1">
        <f t="array" ref="M59">_xlfn.IFS(_グループ[[#This Row],[グループ番号]]="","",_xlfn.XLOOKUP(_グループ[[#This Row],[グループ番号]],_構造物[グループ番号],_構造物[現在の健全度])="","",TRUE,_xlfn.XLOOKUP(_グループ[[#This Row],[グループ番号]],_構造物[グループ番号],_構造物[現在の健全度]))</f>
        <v/>
      </c>
      <c r="N59" t="str" cm="1">
        <f t="array" ref="N59">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59" s="3" t="str" cm="1">
        <f t="array" ref="O59">_xlfn.IFS(_グループ[[#This Row],[グループ番号]]="","",TRUE,_xlfn.XLOOKUP(_グループ[[#This Row],[グループ番号]],_構造物[グループ番号],_構造物[参考耐用年数]))</f>
        <v/>
      </c>
      <c r="P59" s="3"/>
      <c r="Q59" s="3" t="str" cm="1">
        <f t="array" aca="1" ref="Q59" ca="1">_xlfn.IFS(_グループ[[#This Row],[グループ番号]]="","",_グループ[[#This Row],[性能低下予測方法]]&lt;&gt;"余寿命","",TRUE,_グループ[[#This Row],[参考耐用年数]]-(OFFSET(_共通[[#Headers],[機能診断年度]],1,0)-_グループ[[#This Row],[供用開始年度(交換年度)]]))</f>
        <v/>
      </c>
      <c r="R59" t="str" cm="1">
        <f t="array" ref="R59">_xlfn.IFS(_グループ[[#This Row],[グループ番号]]="","",_グループ[[#This Row],[性能低下予測方法]]&lt;&gt;"余寿命","",TRUE,"参考耐用年数－経過年数")</f>
        <v/>
      </c>
      <c r="S59" s="3" t="str" cm="1">
        <f t="array" ref="S59">_xlfn.IFS(_グループ[[#This Row],[グループ番号]]="","",TRUE,_xlfn.XLOOKUP(_グループ[[#This Row],[グループ番号]],_構造物[グループ番号],_構造物[管理水準]))</f>
        <v/>
      </c>
    </row>
    <row r="60" spans="1:19">
      <c r="A60" s="6" cm="1">
        <f t="array" ref="A60">ROW()-ROW(_グループ[#Headers])</f>
        <v>59</v>
      </c>
      <c r="B60" s="8" t="str" cm="1">
        <f t="array" ref="B60">IFERROR(INDEX(_xlfn._xlws.SORT(_xlfn.UNIQUE(_xlfn._xlws.FILTER(_構造物[グループ番号],_構造物[グループ番号]&lt;&gt;"")),1,1,FALSE),_グループ[[#This Row],[通し番号]],0),"")</f>
        <v/>
      </c>
      <c r="C60" t="str" cm="1">
        <f t="array" ref="C60">_xlfn.IFS(_グループ[[#This Row],[グループ番号]]="","",TRUE,_xlfn.XLOOKUP(_グループ[[#This Row],[グループ番号]],_構造物[グループ番号],_構造物[施設番号]))</f>
        <v/>
      </c>
      <c r="D60" t="str" cm="1">
        <f t="array" ref="D60">_xlfn.IFS(_グループ[[#This Row],[グループ番号]]="","",TRUE,_xlfn.XLOOKUP(_グループ[[#This Row],[グループ番号]],_構造物[グループ番号],_構造物[地区名]))</f>
        <v/>
      </c>
      <c r="E60" t="str" cm="1">
        <f t="array" ref="E60">_xlfn.IFS(_グループ[[#This Row],[グループ番号]]="","",TRUE,_xlfn.XLOOKUP(_グループ[[#This Row],[グループ番号]],_構造物[グループ番号],_構造物[施設名]))</f>
        <v/>
      </c>
      <c r="F60" t="str" cm="1">
        <f t="array" ref="F60">_xlfn.IFS(_グループ[[#This Row],[グループ番号]]="","",TRUE,_xlfn.XLOOKUP(_グループ[[#This Row],[グループ番号]],_構造物[グループ番号],_構造物[区分]))</f>
        <v/>
      </c>
      <c r="G60" t="str" cm="1">
        <f t="array" ref="G60">_xlfn.IFS(_グループ[[#This Row],[グループ番号]]="","",_xlfn.XLOOKUP(_グループ[[#This Row],[グループ番号]],_構造物[グループ番号],_構造物[形式/設備名])="","",TRUE,_xlfn.XLOOKUP(_グループ[[#This Row],[グループ番号]],_構造物[グループ番号],_構造物[形式/設備名]))</f>
        <v/>
      </c>
      <c r="H60" t="str" cm="1">
        <f t="array" ref="H60">_xlfn.IFS(_グループ[[#This Row],[グループ番号]]="","",_xlfn.XLOOKUP(_グループ[[#This Row],[グループ番号]],_構造物[グループ番号],_構造物[規格/装置名])="","",TRUE,_xlfn.XLOOKUP(_グループ[[#This Row],[グループ番号]],_構造物[グループ番号],_構造物[規格/装置名]))</f>
        <v/>
      </c>
      <c r="I60" t="str" cm="1">
        <f t="array" ref="I60">_xlfn.IFS(_グループ[[#This Row],[グループ番号]]="","",_xlfn.XLOOKUP(_グループ[[#This Row],[グループ番号]],_構造物[グループ番号],_構造物[規模/部位])="","",TRUE,_xlfn.XLOOKUP(_グループ[[#This Row],[グループ番号]],_構造物[グループ番号],_構造物[規模/部位]))</f>
        <v/>
      </c>
      <c r="J60" s="14" t="str" cm="1">
        <f t="array" ref="J60">_xlfn.IFS(_グループ[[#This Row],[グループ番号]]="","",TRUE,SUMIFS(_構造物[数量],_構造物[グループ番号],_グループ[[#This Row],[グループ番号]]))</f>
        <v/>
      </c>
      <c r="K60" t="str" cm="1">
        <f t="array" ref="K60">_xlfn.IFS(_グループ[[#This Row],[グループ番号]]="","",TRUE,_xlfn.XLOOKUP(_グループ[[#This Row],[グループ番号]],_構造物[グループ番号],_構造物[単位]))</f>
        <v/>
      </c>
      <c r="L60" s="3" t="str" cm="1">
        <f t="array" ref="L60">_xlfn.IFS(_グループ[[#This Row],[グループ番号]]="","",TRUE,_xlfn.XLOOKUP(_グループ[[#This Row],[グループ番号]],_構造物[グループ番号],_構造物[供用開始年度(交換年度)]))</f>
        <v/>
      </c>
      <c r="M60" s="3" t="str" cm="1">
        <f t="array" ref="M60">_xlfn.IFS(_グループ[[#This Row],[グループ番号]]="","",_xlfn.XLOOKUP(_グループ[[#This Row],[グループ番号]],_構造物[グループ番号],_構造物[現在の健全度])="","",TRUE,_xlfn.XLOOKUP(_グループ[[#This Row],[グループ番号]],_構造物[グループ番号],_構造物[現在の健全度]))</f>
        <v/>
      </c>
      <c r="N60" t="str" cm="1">
        <f t="array" ref="N60">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60" s="3" t="str" cm="1">
        <f t="array" ref="O60">_xlfn.IFS(_グループ[[#This Row],[グループ番号]]="","",TRUE,_xlfn.XLOOKUP(_グループ[[#This Row],[グループ番号]],_構造物[グループ番号],_構造物[参考耐用年数]))</f>
        <v/>
      </c>
      <c r="P60" s="3"/>
      <c r="Q60" s="3" t="str" cm="1">
        <f t="array" aca="1" ref="Q60" ca="1">_xlfn.IFS(_グループ[[#This Row],[グループ番号]]="","",_グループ[[#This Row],[性能低下予測方法]]&lt;&gt;"余寿命","",TRUE,_グループ[[#This Row],[参考耐用年数]]-(OFFSET(_共通[[#Headers],[機能診断年度]],1,0)-_グループ[[#This Row],[供用開始年度(交換年度)]]))</f>
        <v/>
      </c>
      <c r="R60" t="str" cm="1">
        <f t="array" ref="R60">_xlfn.IFS(_グループ[[#This Row],[グループ番号]]="","",_グループ[[#This Row],[性能低下予測方法]]&lt;&gt;"余寿命","",TRUE,"参考耐用年数－経過年数")</f>
        <v/>
      </c>
      <c r="S60" s="3" t="str" cm="1">
        <f t="array" ref="S60">_xlfn.IFS(_グループ[[#This Row],[グループ番号]]="","",TRUE,_xlfn.XLOOKUP(_グループ[[#This Row],[グループ番号]],_構造物[グループ番号],_構造物[管理水準]))</f>
        <v/>
      </c>
    </row>
    <row r="61" spans="1:19">
      <c r="A61" s="6" cm="1">
        <f t="array" ref="A61">ROW()-ROW(_グループ[#Headers])</f>
        <v>60</v>
      </c>
      <c r="B61" s="8" t="str" cm="1">
        <f t="array" ref="B61">IFERROR(INDEX(_xlfn._xlws.SORT(_xlfn.UNIQUE(_xlfn._xlws.FILTER(_構造物[グループ番号],_構造物[グループ番号]&lt;&gt;"")),1,1,FALSE),_グループ[[#This Row],[通し番号]],0),"")</f>
        <v/>
      </c>
      <c r="C61" t="str" cm="1">
        <f t="array" ref="C61">_xlfn.IFS(_グループ[[#This Row],[グループ番号]]="","",TRUE,_xlfn.XLOOKUP(_グループ[[#This Row],[グループ番号]],_構造物[グループ番号],_構造物[施設番号]))</f>
        <v/>
      </c>
      <c r="D61" t="str" cm="1">
        <f t="array" ref="D61">_xlfn.IFS(_グループ[[#This Row],[グループ番号]]="","",TRUE,_xlfn.XLOOKUP(_グループ[[#This Row],[グループ番号]],_構造物[グループ番号],_構造物[地区名]))</f>
        <v/>
      </c>
      <c r="E61" t="str" cm="1">
        <f t="array" ref="E61">_xlfn.IFS(_グループ[[#This Row],[グループ番号]]="","",TRUE,_xlfn.XLOOKUP(_グループ[[#This Row],[グループ番号]],_構造物[グループ番号],_構造物[施設名]))</f>
        <v/>
      </c>
      <c r="F61" t="str" cm="1">
        <f t="array" ref="F61">_xlfn.IFS(_グループ[[#This Row],[グループ番号]]="","",TRUE,_xlfn.XLOOKUP(_グループ[[#This Row],[グループ番号]],_構造物[グループ番号],_構造物[区分]))</f>
        <v/>
      </c>
      <c r="G61" t="str" cm="1">
        <f t="array" ref="G61">_xlfn.IFS(_グループ[[#This Row],[グループ番号]]="","",_xlfn.XLOOKUP(_グループ[[#This Row],[グループ番号]],_構造物[グループ番号],_構造物[形式/設備名])="","",TRUE,_xlfn.XLOOKUP(_グループ[[#This Row],[グループ番号]],_構造物[グループ番号],_構造物[形式/設備名]))</f>
        <v/>
      </c>
      <c r="H61" t="str" cm="1">
        <f t="array" ref="H61">_xlfn.IFS(_グループ[[#This Row],[グループ番号]]="","",_xlfn.XLOOKUP(_グループ[[#This Row],[グループ番号]],_構造物[グループ番号],_構造物[規格/装置名])="","",TRUE,_xlfn.XLOOKUP(_グループ[[#This Row],[グループ番号]],_構造物[グループ番号],_構造物[規格/装置名]))</f>
        <v/>
      </c>
      <c r="I61" t="str" cm="1">
        <f t="array" ref="I61">_xlfn.IFS(_グループ[[#This Row],[グループ番号]]="","",_xlfn.XLOOKUP(_グループ[[#This Row],[グループ番号]],_構造物[グループ番号],_構造物[規模/部位])="","",TRUE,_xlfn.XLOOKUP(_グループ[[#This Row],[グループ番号]],_構造物[グループ番号],_構造物[規模/部位]))</f>
        <v/>
      </c>
      <c r="J61" s="14" t="str" cm="1">
        <f t="array" ref="J61">_xlfn.IFS(_グループ[[#This Row],[グループ番号]]="","",TRUE,SUMIFS(_構造物[数量],_構造物[グループ番号],_グループ[[#This Row],[グループ番号]]))</f>
        <v/>
      </c>
      <c r="K61" t="str" cm="1">
        <f t="array" ref="K61">_xlfn.IFS(_グループ[[#This Row],[グループ番号]]="","",TRUE,_xlfn.XLOOKUP(_グループ[[#This Row],[グループ番号]],_構造物[グループ番号],_構造物[単位]))</f>
        <v/>
      </c>
      <c r="L61" s="3" t="str" cm="1">
        <f t="array" ref="L61">_xlfn.IFS(_グループ[[#This Row],[グループ番号]]="","",TRUE,_xlfn.XLOOKUP(_グループ[[#This Row],[グループ番号]],_構造物[グループ番号],_構造物[供用開始年度(交換年度)]))</f>
        <v/>
      </c>
      <c r="M61" s="3" t="str" cm="1">
        <f t="array" ref="M61">_xlfn.IFS(_グループ[[#This Row],[グループ番号]]="","",_xlfn.XLOOKUP(_グループ[[#This Row],[グループ番号]],_構造物[グループ番号],_構造物[現在の健全度])="","",TRUE,_xlfn.XLOOKUP(_グループ[[#This Row],[グループ番号]],_構造物[グループ番号],_構造物[現在の健全度]))</f>
        <v/>
      </c>
      <c r="N61" t="str" cm="1">
        <f t="array" ref="N61">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61" s="3" t="str" cm="1">
        <f t="array" ref="O61">_xlfn.IFS(_グループ[[#This Row],[グループ番号]]="","",TRUE,_xlfn.XLOOKUP(_グループ[[#This Row],[グループ番号]],_構造物[グループ番号],_構造物[参考耐用年数]))</f>
        <v/>
      </c>
      <c r="P61" s="3"/>
      <c r="Q61" s="3" t="str" cm="1">
        <f t="array" aca="1" ref="Q61" ca="1">_xlfn.IFS(_グループ[[#This Row],[グループ番号]]="","",_グループ[[#This Row],[性能低下予測方法]]&lt;&gt;"余寿命","",TRUE,_グループ[[#This Row],[参考耐用年数]]-(OFFSET(_共通[[#Headers],[機能診断年度]],1,0)-_グループ[[#This Row],[供用開始年度(交換年度)]]))</f>
        <v/>
      </c>
      <c r="R61" t="str" cm="1">
        <f t="array" ref="R61">_xlfn.IFS(_グループ[[#This Row],[グループ番号]]="","",_グループ[[#This Row],[性能低下予測方法]]&lt;&gt;"余寿命","",TRUE,"参考耐用年数－経過年数")</f>
        <v/>
      </c>
      <c r="S61" s="3" t="str" cm="1">
        <f t="array" ref="S61">_xlfn.IFS(_グループ[[#This Row],[グループ番号]]="","",TRUE,_xlfn.XLOOKUP(_グループ[[#This Row],[グループ番号]],_構造物[グループ番号],_構造物[管理水準]))</f>
        <v/>
      </c>
    </row>
    <row r="62" spans="1:19">
      <c r="A62" s="6" cm="1">
        <f t="array" ref="A62">ROW()-ROW(_グループ[#Headers])</f>
        <v>61</v>
      </c>
      <c r="B62" s="8" t="str" cm="1">
        <f t="array" ref="B62">IFERROR(INDEX(_xlfn._xlws.SORT(_xlfn.UNIQUE(_xlfn._xlws.FILTER(_構造物[グループ番号],_構造物[グループ番号]&lt;&gt;"")),1,1,FALSE),_グループ[[#This Row],[通し番号]],0),"")</f>
        <v/>
      </c>
      <c r="C62" t="str" cm="1">
        <f t="array" ref="C62">_xlfn.IFS(_グループ[[#This Row],[グループ番号]]="","",TRUE,_xlfn.XLOOKUP(_グループ[[#This Row],[グループ番号]],_構造物[グループ番号],_構造物[施設番号]))</f>
        <v/>
      </c>
      <c r="D62" t="str" cm="1">
        <f t="array" ref="D62">_xlfn.IFS(_グループ[[#This Row],[グループ番号]]="","",TRUE,_xlfn.XLOOKUP(_グループ[[#This Row],[グループ番号]],_構造物[グループ番号],_構造物[地区名]))</f>
        <v/>
      </c>
      <c r="E62" t="str" cm="1">
        <f t="array" ref="E62">_xlfn.IFS(_グループ[[#This Row],[グループ番号]]="","",TRUE,_xlfn.XLOOKUP(_グループ[[#This Row],[グループ番号]],_構造物[グループ番号],_構造物[施設名]))</f>
        <v/>
      </c>
      <c r="F62" t="str" cm="1">
        <f t="array" ref="F62">_xlfn.IFS(_グループ[[#This Row],[グループ番号]]="","",TRUE,_xlfn.XLOOKUP(_グループ[[#This Row],[グループ番号]],_構造物[グループ番号],_構造物[区分]))</f>
        <v/>
      </c>
      <c r="G62" t="str" cm="1">
        <f t="array" ref="G62">_xlfn.IFS(_グループ[[#This Row],[グループ番号]]="","",_xlfn.XLOOKUP(_グループ[[#This Row],[グループ番号]],_構造物[グループ番号],_構造物[形式/設備名])="","",TRUE,_xlfn.XLOOKUP(_グループ[[#This Row],[グループ番号]],_構造物[グループ番号],_構造物[形式/設備名]))</f>
        <v/>
      </c>
      <c r="H62" t="str" cm="1">
        <f t="array" ref="H62">_xlfn.IFS(_グループ[[#This Row],[グループ番号]]="","",_xlfn.XLOOKUP(_グループ[[#This Row],[グループ番号]],_構造物[グループ番号],_構造物[規格/装置名])="","",TRUE,_xlfn.XLOOKUP(_グループ[[#This Row],[グループ番号]],_構造物[グループ番号],_構造物[規格/装置名]))</f>
        <v/>
      </c>
      <c r="I62" t="str" cm="1">
        <f t="array" ref="I62">_xlfn.IFS(_グループ[[#This Row],[グループ番号]]="","",_xlfn.XLOOKUP(_グループ[[#This Row],[グループ番号]],_構造物[グループ番号],_構造物[規模/部位])="","",TRUE,_xlfn.XLOOKUP(_グループ[[#This Row],[グループ番号]],_構造物[グループ番号],_構造物[規模/部位]))</f>
        <v/>
      </c>
      <c r="J62" s="14" t="str" cm="1">
        <f t="array" ref="J62">_xlfn.IFS(_グループ[[#This Row],[グループ番号]]="","",TRUE,SUMIFS(_構造物[数量],_構造物[グループ番号],_グループ[[#This Row],[グループ番号]]))</f>
        <v/>
      </c>
      <c r="K62" t="str" cm="1">
        <f t="array" ref="K62">_xlfn.IFS(_グループ[[#This Row],[グループ番号]]="","",TRUE,_xlfn.XLOOKUP(_グループ[[#This Row],[グループ番号]],_構造物[グループ番号],_構造物[単位]))</f>
        <v/>
      </c>
      <c r="L62" s="3" t="str" cm="1">
        <f t="array" ref="L62">_xlfn.IFS(_グループ[[#This Row],[グループ番号]]="","",TRUE,_xlfn.XLOOKUP(_グループ[[#This Row],[グループ番号]],_構造物[グループ番号],_構造物[供用開始年度(交換年度)]))</f>
        <v/>
      </c>
      <c r="M62" s="3" t="str" cm="1">
        <f t="array" ref="M62">_xlfn.IFS(_グループ[[#This Row],[グループ番号]]="","",_xlfn.XLOOKUP(_グループ[[#This Row],[グループ番号]],_構造物[グループ番号],_構造物[現在の健全度])="","",TRUE,_xlfn.XLOOKUP(_グループ[[#This Row],[グループ番号]],_構造物[グループ番号],_構造物[現在の健全度]))</f>
        <v/>
      </c>
      <c r="N62" t="str" cm="1">
        <f t="array" ref="N62">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62" s="3" t="str" cm="1">
        <f t="array" ref="O62">_xlfn.IFS(_グループ[[#This Row],[グループ番号]]="","",TRUE,_xlfn.XLOOKUP(_グループ[[#This Row],[グループ番号]],_構造物[グループ番号],_構造物[参考耐用年数]))</f>
        <v/>
      </c>
      <c r="P62" s="3"/>
      <c r="Q62" s="3" t="str" cm="1">
        <f t="array" aca="1" ref="Q62" ca="1">_xlfn.IFS(_グループ[[#This Row],[グループ番号]]="","",_グループ[[#This Row],[性能低下予測方法]]&lt;&gt;"余寿命","",TRUE,_グループ[[#This Row],[参考耐用年数]]-(OFFSET(_共通[[#Headers],[機能診断年度]],1,0)-_グループ[[#This Row],[供用開始年度(交換年度)]]))</f>
        <v/>
      </c>
      <c r="R62" t="str" cm="1">
        <f t="array" ref="R62">_xlfn.IFS(_グループ[[#This Row],[グループ番号]]="","",_グループ[[#This Row],[性能低下予測方法]]&lt;&gt;"余寿命","",TRUE,"参考耐用年数－経過年数")</f>
        <v/>
      </c>
      <c r="S62" s="3" t="str" cm="1">
        <f t="array" ref="S62">_xlfn.IFS(_グループ[[#This Row],[グループ番号]]="","",TRUE,_xlfn.XLOOKUP(_グループ[[#This Row],[グループ番号]],_構造物[グループ番号],_構造物[管理水準]))</f>
        <v/>
      </c>
    </row>
    <row r="63" spans="1:19">
      <c r="A63" s="6" cm="1">
        <f t="array" ref="A63">ROW()-ROW(_グループ[#Headers])</f>
        <v>62</v>
      </c>
      <c r="B63" s="8" t="str" cm="1">
        <f t="array" ref="B63">IFERROR(INDEX(_xlfn._xlws.SORT(_xlfn.UNIQUE(_xlfn._xlws.FILTER(_構造物[グループ番号],_構造物[グループ番号]&lt;&gt;"")),1,1,FALSE),_グループ[[#This Row],[通し番号]],0),"")</f>
        <v/>
      </c>
      <c r="C63" t="str" cm="1">
        <f t="array" ref="C63">_xlfn.IFS(_グループ[[#This Row],[グループ番号]]="","",TRUE,_xlfn.XLOOKUP(_グループ[[#This Row],[グループ番号]],_構造物[グループ番号],_構造物[施設番号]))</f>
        <v/>
      </c>
      <c r="D63" t="str" cm="1">
        <f t="array" ref="D63">_xlfn.IFS(_グループ[[#This Row],[グループ番号]]="","",TRUE,_xlfn.XLOOKUP(_グループ[[#This Row],[グループ番号]],_構造物[グループ番号],_構造物[地区名]))</f>
        <v/>
      </c>
      <c r="E63" t="str" cm="1">
        <f t="array" ref="E63">_xlfn.IFS(_グループ[[#This Row],[グループ番号]]="","",TRUE,_xlfn.XLOOKUP(_グループ[[#This Row],[グループ番号]],_構造物[グループ番号],_構造物[施設名]))</f>
        <v/>
      </c>
      <c r="F63" t="str" cm="1">
        <f t="array" ref="F63">_xlfn.IFS(_グループ[[#This Row],[グループ番号]]="","",TRUE,_xlfn.XLOOKUP(_グループ[[#This Row],[グループ番号]],_構造物[グループ番号],_構造物[区分]))</f>
        <v/>
      </c>
      <c r="G63" t="str" cm="1">
        <f t="array" ref="G63">_xlfn.IFS(_グループ[[#This Row],[グループ番号]]="","",_xlfn.XLOOKUP(_グループ[[#This Row],[グループ番号]],_構造物[グループ番号],_構造物[形式/設備名])="","",TRUE,_xlfn.XLOOKUP(_グループ[[#This Row],[グループ番号]],_構造物[グループ番号],_構造物[形式/設備名]))</f>
        <v/>
      </c>
      <c r="H63" t="str" cm="1">
        <f t="array" ref="H63">_xlfn.IFS(_グループ[[#This Row],[グループ番号]]="","",_xlfn.XLOOKUP(_グループ[[#This Row],[グループ番号]],_構造物[グループ番号],_構造物[規格/装置名])="","",TRUE,_xlfn.XLOOKUP(_グループ[[#This Row],[グループ番号]],_構造物[グループ番号],_構造物[規格/装置名]))</f>
        <v/>
      </c>
      <c r="I63" t="str" cm="1">
        <f t="array" ref="I63">_xlfn.IFS(_グループ[[#This Row],[グループ番号]]="","",_xlfn.XLOOKUP(_グループ[[#This Row],[グループ番号]],_構造物[グループ番号],_構造物[規模/部位])="","",TRUE,_xlfn.XLOOKUP(_グループ[[#This Row],[グループ番号]],_構造物[グループ番号],_構造物[規模/部位]))</f>
        <v/>
      </c>
      <c r="J63" s="14" t="str" cm="1">
        <f t="array" ref="J63">_xlfn.IFS(_グループ[[#This Row],[グループ番号]]="","",TRUE,SUMIFS(_構造物[数量],_構造物[グループ番号],_グループ[[#This Row],[グループ番号]]))</f>
        <v/>
      </c>
      <c r="K63" t="str" cm="1">
        <f t="array" ref="K63">_xlfn.IFS(_グループ[[#This Row],[グループ番号]]="","",TRUE,_xlfn.XLOOKUP(_グループ[[#This Row],[グループ番号]],_構造物[グループ番号],_構造物[単位]))</f>
        <v/>
      </c>
      <c r="L63" s="3" t="str" cm="1">
        <f t="array" ref="L63">_xlfn.IFS(_グループ[[#This Row],[グループ番号]]="","",TRUE,_xlfn.XLOOKUP(_グループ[[#This Row],[グループ番号]],_構造物[グループ番号],_構造物[供用開始年度(交換年度)]))</f>
        <v/>
      </c>
      <c r="M63" s="3" t="str" cm="1">
        <f t="array" ref="M63">_xlfn.IFS(_グループ[[#This Row],[グループ番号]]="","",_xlfn.XLOOKUP(_グループ[[#This Row],[グループ番号]],_構造物[グループ番号],_構造物[現在の健全度])="","",TRUE,_xlfn.XLOOKUP(_グループ[[#This Row],[グループ番号]],_構造物[グループ番号],_構造物[現在の健全度]))</f>
        <v/>
      </c>
      <c r="N63" t="str" cm="1">
        <f t="array" ref="N63">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63" s="3" t="str" cm="1">
        <f t="array" ref="O63">_xlfn.IFS(_グループ[[#This Row],[グループ番号]]="","",TRUE,_xlfn.XLOOKUP(_グループ[[#This Row],[グループ番号]],_構造物[グループ番号],_構造物[参考耐用年数]))</f>
        <v/>
      </c>
      <c r="P63" s="3"/>
      <c r="Q63" s="3" t="str" cm="1">
        <f t="array" aca="1" ref="Q63" ca="1">_xlfn.IFS(_グループ[[#This Row],[グループ番号]]="","",_グループ[[#This Row],[性能低下予測方法]]&lt;&gt;"余寿命","",TRUE,_グループ[[#This Row],[参考耐用年数]]-(OFFSET(_共通[[#Headers],[機能診断年度]],1,0)-_グループ[[#This Row],[供用開始年度(交換年度)]]))</f>
        <v/>
      </c>
      <c r="R63" t="str" cm="1">
        <f t="array" ref="R63">_xlfn.IFS(_グループ[[#This Row],[グループ番号]]="","",_グループ[[#This Row],[性能低下予測方法]]&lt;&gt;"余寿命","",TRUE,"参考耐用年数－経過年数")</f>
        <v/>
      </c>
      <c r="S63" s="3" t="str" cm="1">
        <f t="array" ref="S63">_xlfn.IFS(_グループ[[#This Row],[グループ番号]]="","",TRUE,_xlfn.XLOOKUP(_グループ[[#This Row],[グループ番号]],_構造物[グループ番号],_構造物[管理水準]))</f>
        <v/>
      </c>
    </row>
    <row r="64" spans="1:19">
      <c r="A64" s="6" cm="1">
        <f t="array" ref="A64">ROW()-ROW(_グループ[#Headers])</f>
        <v>63</v>
      </c>
      <c r="B64" s="8" t="str" cm="1">
        <f t="array" ref="B64">IFERROR(INDEX(_xlfn._xlws.SORT(_xlfn.UNIQUE(_xlfn._xlws.FILTER(_構造物[グループ番号],_構造物[グループ番号]&lt;&gt;"")),1,1,FALSE),_グループ[[#This Row],[通し番号]],0),"")</f>
        <v/>
      </c>
      <c r="C64" t="str" cm="1">
        <f t="array" ref="C64">_xlfn.IFS(_グループ[[#This Row],[グループ番号]]="","",TRUE,_xlfn.XLOOKUP(_グループ[[#This Row],[グループ番号]],_構造物[グループ番号],_構造物[施設番号]))</f>
        <v/>
      </c>
      <c r="D64" t="str" cm="1">
        <f t="array" ref="D64">_xlfn.IFS(_グループ[[#This Row],[グループ番号]]="","",TRUE,_xlfn.XLOOKUP(_グループ[[#This Row],[グループ番号]],_構造物[グループ番号],_構造物[地区名]))</f>
        <v/>
      </c>
      <c r="E64" t="str" cm="1">
        <f t="array" ref="E64">_xlfn.IFS(_グループ[[#This Row],[グループ番号]]="","",TRUE,_xlfn.XLOOKUP(_グループ[[#This Row],[グループ番号]],_構造物[グループ番号],_構造物[施設名]))</f>
        <v/>
      </c>
      <c r="F64" t="str" cm="1">
        <f t="array" ref="F64">_xlfn.IFS(_グループ[[#This Row],[グループ番号]]="","",TRUE,_xlfn.XLOOKUP(_グループ[[#This Row],[グループ番号]],_構造物[グループ番号],_構造物[区分]))</f>
        <v/>
      </c>
      <c r="G64" t="str" cm="1">
        <f t="array" ref="G64">_xlfn.IFS(_グループ[[#This Row],[グループ番号]]="","",_xlfn.XLOOKUP(_グループ[[#This Row],[グループ番号]],_構造物[グループ番号],_構造物[形式/設備名])="","",TRUE,_xlfn.XLOOKUP(_グループ[[#This Row],[グループ番号]],_構造物[グループ番号],_構造物[形式/設備名]))</f>
        <v/>
      </c>
      <c r="H64" t="str" cm="1">
        <f t="array" ref="H64">_xlfn.IFS(_グループ[[#This Row],[グループ番号]]="","",_xlfn.XLOOKUP(_グループ[[#This Row],[グループ番号]],_構造物[グループ番号],_構造物[規格/装置名])="","",TRUE,_xlfn.XLOOKUP(_グループ[[#This Row],[グループ番号]],_構造物[グループ番号],_構造物[規格/装置名]))</f>
        <v/>
      </c>
      <c r="I64" t="str" cm="1">
        <f t="array" ref="I64">_xlfn.IFS(_グループ[[#This Row],[グループ番号]]="","",_xlfn.XLOOKUP(_グループ[[#This Row],[グループ番号]],_構造物[グループ番号],_構造物[規模/部位])="","",TRUE,_xlfn.XLOOKUP(_グループ[[#This Row],[グループ番号]],_構造物[グループ番号],_構造物[規模/部位]))</f>
        <v/>
      </c>
      <c r="J64" s="14" t="str" cm="1">
        <f t="array" ref="J64">_xlfn.IFS(_グループ[[#This Row],[グループ番号]]="","",TRUE,SUMIFS(_構造物[数量],_構造物[グループ番号],_グループ[[#This Row],[グループ番号]]))</f>
        <v/>
      </c>
      <c r="K64" t="str" cm="1">
        <f t="array" ref="K64">_xlfn.IFS(_グループ[[#This Row],[グループ番号]]="","",TRUE,_xlfn.XLOOKUP(_グループ[[#This Row],[グループ番号]],_構造物[グループ番号],_構造物[単位]))</f>
        <v/>
      </c>
      <c r="L64" s="3" t="str" cm="1">
        <f t="array" ref="L64">_xlfn.IFS(_グループ[[#This Row],[グループ番号]]="","",TRUE,_xlfn.XLOOKUP(_グループ[[#This Row],[グループ番号]],_構造物[グループ番号],_構造物[供用開始年度(交換年度)]))</f>
        <v/>
      </c>
      <c r="M64" s="3" t="str" cm="1">
        <f t="array" ref="M64">_xlfn.IFS(_グループ[[#This Row],[グループ番号]]="","",_xlfn.XLOOKUP(_グループ[[#This Row],[グループ番号]],_構造物[グループ番号],_構造物[現在の健全度])="","",TRUE,_xlfn.XLOOKUP(_グループ[[#This Row],[グループ番号]],_構造物[グループ番号],_構造物[現在の健全度]))</f>
        <v/>
      </c>
      <c r="N64" t="str" cm="1">
        <f t="array" ref="N64">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64" s="3" t="str" cm="1">
        <f t="array" ref="O64">_xlfn.IFS(_グループ[[#This Row],[グループ番号]]="","",TRUE,_xlfn.XLOOKUP(_グループ[[#This Row],[グループ番号]],_構造物[グループ番号],_構造物[参考耐用年数]))</f>
        <v/>
      </c>
      <c r="P64" s="3"/>
      <c r="Q64" s="3" t="str" cm="1">
        <f t="array" aca="1" ref="Q64" ca="1">_xlfn.IFS(_グループ[[#This Row],[グループ番号]]="","",_グループ[[#This Row],[性能低下予測方法]]&lt;&gt;"余寿命","",TRUE,_グループ[[#This Row],[参考耐用年数]]-(OFFSET(_共通[[#Headers],[機能診断年度]],1,0)-_グループ[[#This Row],[供用開始年度(交換年度)]]))</f>
        <v/>
      </c>
      <c r="R64" t="str" cm="1">
        <f t="array" ref="R64">_xlfn.IFS(_グループ[[#This Row],[グループ番号]]="","",_グループ[[#This Row],[性能低下予測方法]]&lt;&gt;"余寿命","",TRUE,"参考耐用年数－経過年数")</f>
        <v/>
      </c>
      <c r="S64" s="3" t="str" cm="1">
        <f t="array" ref="S64">_xlfn.IFS(_グループ[[#This Row],[グループ番号]]="","",TRUE,_xlfn.XLOOKUP(_グループ[[#This Row],[グループ番号]],_構造物[グループ番号],_構造物[管理水準]))</f>
        <v/>
      </c>
    </row>
    <row r="65" spans="1:19">
      <c r="A65" s="6" cm="1">
        <f t="array" ref="A65">ROW()-ROW(_グループ[#Headers])</f>
        <v>64</v>
      </c>
      <c r="B65" s="8" t="str" cm="1">
        <f t="array" ref="B65">IFERROR(INDEX(_xlfn._xlws.SORT(_xlfn.UNIQUE(_xlfn._xlws.FILTER(_構造物[グループ番号],_構造物[グループ番号]&lt;&gt;"")),1,1,FALSE),_グループ[[#This Row],[通し番号]],0),"")</f>
        <v/>
      </c>
      <c r="C65" t="str" cm="1">
        <f t="array" ref="C65">_xlfn.IFS(_グループ[[#This Row],[グループ番号]]="","",TRUE,_xlfn.XLOOKUP(_グループ[[#This Row],[グループ番号]],_構造物[グループ番号],_構造物[施設番号]))</f>
        <v/>
      </c>
      <c r="D65" t="str" cm="1">
        <f t="array" ref="D65">_xlfn.IFS(_グループ[[#This Row],[グループ番号]]="","",TRUE,_xlfn.XLOOKUP(_グループ[[#This Row],[グループ番号]],_構造物[グループ番号],_構造物[地区名]))</f>
        <v/>
      </c>
      <c r="E65" t="str" cm="1">
        <f t="array" ref="E65">_xlfn.IFS(_グループ[[#This Row],[グループ番号]]="","",TRUE,_xlfn.XLOOKUP(_グループ[[#This Row],[グループ番号]],_構造物[グループ番号],_構造物[施設名]))</f>
        <v/>
      </c>
      <c r="F65" t="str" cm="1">
        <f t="array" ref="F65">_xlfn.IFS(_グループ[[#This Row],[グループ番号]]="","",TRUE,_xlfn.XLOOKUP(_グループ[[#This Row],[グループ番号]],_構造物[グループ番号],_構造物[区分]))</f>
        <v/>
      </c>
      <c r="G65" t="str" cm="1">
        <f t="array" ref="G65">_xlfn.IFS(_グループ[[#This Row],[グループ番号]]="","",_xlfn.XLOOKUP(_グループ[[#This Row],[グループ番号]],_構造物[グループ番号],_構造物[形式/設備名])="","",TRUE,_xlfn.XLOOKUP(_グループ[[#This Row],[グループ番号]],_構造物[グループ番号],_構造物[形式/設備名]))</f>
        <v/>
      </c>
      <c r="H65" t="str" cm="1">
        <f t="array" ref="H65">_xlfn.IFS(_グループ[[#This Row],[グループ番号]]="","",_xlfn.XLOOKUP(_グループ[[#This Row],[グループ番号]],_構造物[グループ番号],_構造物[規格/装置名])="","",TRUE,_xlfn.XLOOKUP(_グループ[[#This Row],[グループ番号]],_構造物[グループ番号],_構造物[規格/装置名]))</f>
        <v/>
      </c>
      <c r="I65" t="str" cm="1">
        <f t="array" ref="I65">_xlfn.IFS(_グループ[[#This Row],[グループ番号]]="","",_xlfn.XLOOKUP(_グループ[[#This Row],[グループ番号]],_構造物[グループ番号],_構造物[規模/部位])="","",TRUE,_xlfn.XLOOKUP(_グループ[[#This Row],[グループ番号]],_構造物[グループ番号],_構造物[規模/部位]))</f>
        <v/>
      </c>
      <c r="J65" s="14" t="str" cm="1">
        <f t="array" ref="J65">_xlfn.IFS(_グループ[[#This Row],[グループ番号]]="","",TRUE,SUMIFS(_構造物[数量],_構造物[グループ番号],_グループ[[#This Row],[グループ番号]]))</f>
        <v/>
      </c>
      <c r="K65" t="str" cm="1">
        <f t="array" ref="K65">_xlfn.IFS(_グループ[[#This Row],[グループ番号]]="","",TRUE,_xlfn.XLOOKUP(_グループ[[#This Row],[グループ番号]],_構造物[グループ番号],_構造物[単位]))</f>
        <v/>
      </c>
      <c r="L65" s="3" t="str" cm="1">
        <f t="array" ref="L65">_xlfn.IFS(_グループ[[#This Row],[グループ番号]]="","",TRUE,_xlfn.XLOOKUP(_グループ[[#This Row],[グループ番号]],_構造物[グループ番号],_構造物[供用開始年度(交換年度)]))</f>
        <v/>
      </c>
      <c r="M65" s="3" t="str" cm="1">
        <f t="array" ref="M65">_xlfn.IFS(_グループ[[#This Row],[グループ番号]]="","",_xlfn.XLOOKUP(_グループ[[#This Row],[グループ番号]],_構造物[グループ番号],_構造物[現在の健全度])="","",TRUE,_xlfn.XLOOKUP(_グループ[[#This Row],[グループ番号]],_構造物[グループ番号],_構造物[現在の健全度]))</f>
        <v/>
      </c>
      <c r="N65" t="str" cm="1">
        <f t="array" ref="N65">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65" s="3" t="str" cm="1">
        <f t="array" ref="O65">_xlfn.IFS(_グループ[[#This Row],[グループ番号]]="","",TRUE,_xlfn.XLOOKUP(_グループ[[#This Row],[グループ番号]],_構造物[グループ番号],_構造物[参考耐用年数]))</f>
        <v/>
      </c>
      <c r="P65" s="3"/>
      <c r="Q65" s="3" t="str" cm="1">
        <f t="array" aca="1" ref="Q65" ca="1">_xlfn.IFS(_グループ[[#This Row],[グループ番号]]="","",_グループ[[#This Row],[性能低下予測方法]]&lt;&gt;"余寿命","",TRUE,_グループ[[#This Row],[参考耐用年数]]-(OFFSET(_共通[[#Headers],[機能診断年度]],1,0)-_グループ[[#This Row],[供用開始年度(交換年度)]]))</f>
        <v/>
      </c>
      <c r="R65" t="str" cm="1">
        <f t="array" ref="R65">_xlfn.IFS(_グループ[[#This Row],[グループ番号]]="","",_グループ[[#This Row],[性能低下予測方法]]&lt;&gt;"余寿命","",TRUE,"参考耐用年数－経過年数")</f>
        <v/>
      </c>
      <c r="S65" s="3" t="str" cm="1">
        <f t="array" ref="S65">_xlfn.IFS(_グループ[[#This Row],[グループ番号]]="","",TRUE,_xlfn.XLOOKUP(_グループ[[#This Row],[グループ番号]],_構造物[グループ番号],_構造物[管理水準]))</f>
        <v/>
      </c>
    </row>
    <row r="66" spans="1:19">
      <c r="A66" s="6" cm="1">
        <f t="array" ref="A66">ROW()-ROW(_グループ[#Headers])</f>
        <v>65</v>
      </c>
      <c r="B66" s="8" t="str" cm="1">
        <f t="array" ref="B66">IFERROR(INDEX(_xlfn._xlws.SORT(_xlfn.UNIQUE(_xlfn._xlws.FILTER(_構造物[グループ番号],_構造物[グループ番号]&lt;&gt;"")),1,1,FALSE),_グループ[[#This Row],[通し番号]],0),"")</f>
        <v/>
      </c>
      <c r="C66" t="str" cm="1">
        <f t="array" ref="C66">_xlfn.IFS(_グループ[[#This Row],[グループ番号]]="","",TRUE,_xlfn.XLOOKUP(_グループ[[#This Row],[グループ番号]],_構造物[グループ番号],_構造物[施設番号]))</f>
        <v/>
      </c>
      <c r="D66" t="str" cm="1">
        <f t="array" ref="D66">_xlfn.IFS(_グループ[[#This Row],[グループ番号]]="","",TRUE,_xlfn.XLOOKUP(_グループ[[#This Row],[グループ番号]],_構造物[グループ番号],_構造物[地区名]))</f>
        <v/>
      </c>
      <c r="E66" t="str" cm="1">
        <f t="array" ref="E66">_xlfn.IFS(_グループ[[#This Row],[グループ番号]]="","",TRUE,_xlfn.XLOOKUP(_グループ[[#This Row],[グループ番号]],_構造物[グループ番号],_構造物[施設名]))</f>
        <v/>
      </c>
      <c r="F66" t="str" cm="1">
        <f t="array" ref="F66">_xlfn.IFS(_グループ[[#This Row],[グループ番号]]="","",TRUE,_xlfn.XLOOKUP(_グループ[[#This Row],[グループ番号]],_構造物[グループ番号],_構造物[区分]))</f>
        <v/>
      </c>
      <c r="G66" t="str" cm="1">
        <f t="array" ref="G66">_xlfn.IFS(_グループ[[#This Row],[グループ番号]]="","",_xlfn.XLOOKUP(_グループ[[#This Row],[グループ番号]],_構造物[グループ番号],_構造物[形式/設備名])="","",TRUE,_xlfn.XLOOKUP(_グループ[[#This Row],[グループ番号]],_構造物[グループ番号],_構造物[形式/設備名]))</f>
        <v/>
      </c>
      <c r="H66" t="str" cm="1">
        <f t="array" ref="H66">_xlfn.IFS(_グループ[[#This Row],[グループ番号]]="","",_xlfn.XLOOKUP(_グループ[[#This Row],[グループ番号]],_構造物[グループ番号],_構造物[規格/装置名])="","",TRUE,_xlfn.XLOOKUP(_グループ[[#This Row],[グループ番号]],_構造物[グループ番号],_構造物[規格/装置名]))</f>
        <v/>
      </c>
      <c r="I66" t="str" cm="1">
        <f t="array" ref="I66">_xlfn.IFS(_グループ[[#This Row],[グループ番号]]="","",_xlfn.XLOOKUP(_グループ[[#This Row],[グループ番号]],_構造物[グループ番号],_構造物[規模/部位])="","",TRUE,_xlfn.XLOOKUP(_グループ[[#This Row],[グループ番号]],_構造物[グループ番号],_構造物[規模/部位]))</f>
        <v/>
      </c>
      <c r="J66" s="14" t="str" cm="1">
        <f t="array" ref="J66">_xlfn.IFS(_グループ[[#This Row],[グループ番号]]="","",TRUE,SUMIFS(_構造物[数量],_構造物[グループ番号],_グループ[[#This Row],[グループ番号]]))</f>
        <v/>
      </c>
      <c r="K66" t="str" cm="1">
        <f t="array" ref="K66">_xlfn.IFS(_グループ[[#This Row],[グループ番号]]="","",TRUE,_xlfn.XLOOKUP(_グループ[[#This Row],[グループ番号]],_構造物[グループ番号],_構造物[単位]))</f>
        <v/>
      </c>
      <c r="L66" s="3" t="str" cm="1">
        <f t="array" ref="L66">_xlfn.IFS(_グループ[[#This Row],[グループ番号]]="","",TRUE,_xlfn.XLOOKUP(_グループ[[#This Row],[グループ番号]],_構造物[グループ番号],_構造物[供用開始年度(交換年度)]))</f>
        <v/>
      </c>
      <c r="M66" s="3" t="str" cm="1">
        <f t="array" ref="M66">_xlfn.IFS(_グループ[[#This Row],[グループ番号]]="","",_xlfn.XLOOKUP(_グループ[[#This Row],[グループ番号]],_構造物[グループ番号],_構造物[現在の健全度])="","",TRUE,_xlfn.XLOOKUP(_グループ[[#This Row],[グループ番号]],_構造物[グループ番号],_構造物[現在の健全度]))</f>
        <v/>
      </c>
      <c r="N66" t="str" cm="1">
        <f t="array" ref="N66">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66" s="3" t="str" cm="1">
        <f t="array" ref="O66">_xlfn.IFS(_グループ[[#This Row],[グループ番号]]="","",TRUE,_xlfn.XLOOKUP(_グループ[[#This Row],[グループ番号]],_構造物[グループ番号],_構造物[参考耐用年数]))</f>
        <v/>
      </c>
      <c r="P66" s="3"/>
      <c r="Q66" s="3" t="str" cm="1">
        <f t="array" aca="1" ref="Q66" ca="1">_xlfn.IFS(_グループ[[#This Row],[グループ番号]]="","",_グループ[[#This Row],[性能低下予測方法]]&lt;&gt;"余寿命","",TRUE,_グループ[[#This Row],[参考耐用年数]]-(OFFSET(_共通[[#Headers],[機能診断年度]],1,0)-_グループ[[#This Row],[供用開始年度(交換年度)]]))</f>
        <v/>
      </c>
      <c r="R66" t="str" cm="1">
        <f t="array" ref="R66">_xlfn.IFS(_グループ[[#This Row],[グループ番号]]="","",_グループ[[#This Row],[性能低下予測方法]]&lt;&gt;"余寿命","",TRUE,"参考耐用年数－経過年数")</f>
        <v/>
      </c>
      <c r="S66" s="3" t="str" cm="1">
        <f t="array" ref="S66">_xlfn.IFS(_グループ[[#This Row],[グループ番号]]="","",TRUE,_xlfn.XLOOKUP(_グループ[[#This Row],[グループ番号]],_構造物[グループ番号],_構造物[管理水準]))</f>
        <v/>
      </c>
    </row>
    <row r="67" spans="1:19">
      <c r="A67" s="6" cm="1">
        <f t="array" ref="A67">ROW()-ROW(_グループ[#Headers])</f>
        <v>66</v>
      </c>
      <c r="B67" s="8" t="str" cm="1">
        <f t="array" ref="B67">IFERROR(INDEX(_xlfn._xlws.SORT(_xlfn.UNIQUE(_xlfn._xlws.FILTER(_構造物[グループ番号],_構造物[グループ番号]&lt;&gt;"")),1,1,FALSE),_グループ[[#This Row],[通し番号]],0),"")</f>
        <v/>
      </c>
      <c r="C67" t="str" cm="1">
        <f t="array" ref="C67">_xlfn.IFS(_グループ[[#This Row],[グループ番号]]="","",TRUE,_xlfn.XLOOKUP(_グループ[[#This Row],[グループ番号]],_構造物[グループ番号],_構造物[施設番号]))</f>
        <v/>
      </c>
      <c r="D67" t="str" cm="1">
        <f t="array" ref="D67">_xlfn.IFS(_グループ[[#This Row],[グループ番号]]="","",TRUE,_xlfn.XLOOKUP(_グループ[[#This Row],[グループ番号]],_構造物[グループ番号],_構造物[地区名]))</f>
        <v/>
      </c>
      <c r="E67" t="str" cm="1">
        <f t="array" ref="E67">_xlfn.IFS(_グループ[[#This Row],[グループ番号]]="","",TRUE,_xlfn.XLOOKUP(_グループ[[#This Row],[グループ番号]],_構造物[グループ番号],_構造物[施設名]))</f>
        <v/>
      </c>
      <c r="F67" t="str" cm="1">
        <f t="array" ref="F67">_xlfn.IFS(_グループ[[#This Row],[グループ番号]]="","",TRUE,_xlfn.XLOOKUP(_グループ[[#This Row],[グループ番号]],_構造物[グループ番号],_構造物[区分]))</f>
        <v/>
      </c>
      <c r="G67" t="str" cm="1">
        <f t="array" ref="G67">_xlfn.IFS(_グループ[[#This Row],[グループ番号]]="","",_xlfn.XLOOKUP(_グループ[[#This Row],[グループ番号]],_構造物[グループ番号],_構造物[形式/設備名])="","",TRUE,_xlfn.XLOOKUP(_グループ[[#This Row],[グループ番号]],_構造物[グループ番号],_構造物[形式/設備名]))</f>
        <v/>
      </c>
      <c r="H67" t="str" cm="1">
        <f t="array" ref="H67">_xlfn.IFS(_グループ[[#This Row],[グループ番号]]="","",_xlfn.XLOOKUP(_グループ[[#This Row],[グループ番号]],_構造物[グループ番号],_構造物[規格/装置名])="","",TRUE,_xlfn.XLOOKUP(_グループ[[#This Row],[グループ番号]],_構造物[グループ番号],_構造物[規格/装置名]))</f>
        <v/>
      </c>
      <c r="I67" t="str" cm="1">
        <f t="array" ref="I67">_xlfn.IFS(_グループ[[#This Row],[グループ番号]]="","",_xlfn.XLOOKUP(_グループ[[#This Row],[グループ番号]],_構造物[グループ番号],_構造物[規模/部位])="","",TRUE,_xlfn.XLOOKUP(_グループ[[#This Row],[グループ番号]],_構造物[グループ番号],_構造物[規模/部位]))</f>
        <v/>
      </c>
      <c r="J67" s="14" t="str" cm="1">
        <f t="array" ref="J67">_xlfn.IFS(_グループ[[#This Row],[グループ番号]]="","",TRUE,SUMIFS(_構造物[数量],_構造物[グループ番号],_グループ[[#This Row],[グループ番号]]))</f>
        <v/>
      </c>
      <c r="K67" t="str" cm="1">
        <f t="array" ref="K67">_xlfn.IFS(_グループ[[#This Row],[グループ番号]]="","",TRUE,_xlfn.XLOOKUP(_グループ[[#This Row],[グループ番号]],_構造物[グループ番号],_構造物[単位]))</f>
        <v/>
      </c>
      <c r="L67" s="3" t="str" cm="1">
        <f t="array" ref="L67">_xlfn.IFS(_グループ[[#This Row],[グループ番号]]="","",TRUE,_xlfn.XLOOKUP(_グループ[[#This Row],[グループ番号]],_構造物[グループ番号],_構造物[供用開始年度(交換年度)]))</f>
        <v/>
      </c>
      <c r="M67" s="3" t="str" cm="1">
        <f t="array" ref="M67">_xlfn.IFS(_グループ[[#This Row],[グループ番号]]="","",_xlfn.XLOOKUP(_グループ[[#This Row],[グループ番号]],_構造物[グループ番号],_構造物[現在の健全度])="","",TRUE,_xlfn.XLOOKUP(_グループ[[#This Row],[グループ番号]],_構造物[グループ番号],_構造物[現在の健全度]))</f>
        <v/>
      </c>
      <c r="N67" t="str" cm="1">
        <f t="array" ref="N67">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67" s="3" t="str" cm="1">
        <f t="array" ref="O67">_xlfn.IFS(_グループ[[#This Row],[グループ番号]]="","",TRUE,_xlfn.XLOOKUP(_グループ[[#This Row],[グループ番号]],_構造物[グループ番号],_構造物[参考耐用年数]))</f>
        <v/>
      </c>
      <c r="P67" s="3"/>
      <c r="Q67" s="3" t="str" cm="1">
        <f t="array" aca="1" ref="Q67" ca="1">_xlfn.IFS(_グループ[[#This Row],[グループ番号]]="","",_グループ[[#This Row],[性能低下予測方法]]&lt;&gt;"余寿命","",TRUE,_グループ[[#This Row],[参考耐用年数]]-(OFFSET(_共通[[#Headers],[機能診断年度]],1,0)-_グループ[[#This Row],[供用開始年度(交換年度)]]))</f>
        <v/>
      </c>
      <c r="R67" t="str" cm="1">
        <f t="array" ref="R67">_xlfn.IFS(_グループ[[#This Row],[グループ番号]]="","",_グループ[[#This Row],[性能低下予測方法]]&lt;&gt;"余寿命","",TRUE,"参考耐用年数－経過年数")</f>
        <v/>
      </c>
      <c r="S67" s="3" t="str" cm="1">
        <f t="array" ref="S67">_xlfn.IFS(_グループ[[#This Row],[グループ番号]]="","",TRUE,_xlfn.XLOOKUP(_グループ[[#This Row],[グループ番号]],_構造物[グループ番号],_構造物[管理水準]))</f>
        <v/>
      </c>
    </row>
    <row r="68" spans="1:19">
      <c r="A68" s="6" cm="1">
        <f t="array" ref="A68">ROW()-ROW(_グループ[#Headers])</f>
        <v>67</v>
      </c>
      <c r="B68" s="8" t="str" cm="1">
        <f t="array" ref="B68">IFERROR(INDEX(_xlfn._xlws.SORT(_xlfn.UNIQUE(_xlfn._xlws.FILTER(_構造物[グループ番号],_構造物[グループ番号]&lt;&gt;"")),1,1,FALSE),_グループ[[#This Row],[通し番号]],0),"")</f>
        <v/>
      </c>
      <c r="C68" t="str" cm="1">
        <f t="array" ref="C68">_xlfn.IFS(_グループ[[#This Row],[グループ番号]]="","",TRUE,_xlfn.XLOOKUP(_グループ[[#This Row],[グループ番号]],_構造物[グループ番号],_構造物[施設番号]))</f>
        <v/>
      </c>
      <c r="D68" t="str" cm="1">
        <f t="array" ref="D68">_xlfn.IFS(_グループ[[#This Row],[グループ番号]]="","",TRUE,_xlfn.XLOOKUP(_グループ[[#This Row],[グループ番号]],_構造物[グループ番号],_構造物[地区名]))</f>
        <v/>
      </c>
      <c r="E68" t="str" cm="1">
        <f t="array" ref="E68">_xlfn.IFS(_グループ[[#This Row],[グループ番号]]="","",TRUE,_xlfn.XLOOKUP(_グループ[[#This Row],[グループ番号]],_構造物[グループ番号],_構造物[施設名]))</f>
        <v/>
      </c>
      <c r="F68" t="str" cm="1">
        <f t="array" ref="F68">_xlfn.IFS(_グループ[[#This Row],[グループ番号]]="","",TRUE,_xlfn.XLOOKUP(_グループ[[#This Row],[グループ番号]],_構造物[グループ番号],_構造物[区分]))</f>
        <v/>
      </c>
      <c r="G68" t="str" cm="1">
        <f t="array" ref="G68">_xlfn.IFS(_グループ[[#This Row],[グループ番号]]="","",_xlfn.XLOOKUP(_グループ[[#This Row],[グループ番号]],_構造物[グループ番号],_構造物[形式/設備名])="","",TRUE,_xlfn.XLOOKUP(_グループ[[#This Row],[グループ番号]],_構造物[グループ番号],_構造物[形式/設備名]))</f>
        <v/>
      </c>
      <c r="H68" t="str" cm="1">
        <f t="array" ref="H68">_xlfn.IFS(_グループ[[#This Row],[グループ番号]]="","",_xlfn.XLOOKUP(_グループ[[#This Row],[グループ番号]],_構造物[グループ番号],_構造物[規格/装置名])="","",TRUE,_xlfn.XLOOKUP(_グループ[[#This Row],[グループ番号]],_構造物[グループ番号],_構造物[規格/装置名]))</f>
        <v/>
      </c>
      <c r="I68" t="str" cm="1">
        <f t="array" ref="I68">_xlfn.IFS(_グループ[[#This Row],[グループ番号]]="","",_xlfn.XLOOKUP(_グループ[[#This Row],[グループ番号]],_構造物[グループ番号],_構造物[規模/部位])="","",TRUE,_xlfn.XLOOKUP(_グループ[[#This Row],[グループ番号]],_構造物[グループ番号],_構造物[規模/部位]))</f>
        <v/>
      </c>
      <c r="J68" s="14" t="str" cm="1">
        <f t="array" ref="J68">_xlfn.IFS(_グループ[[#This Row],[グループ番号]]="","",TRUE,SUMIFS(_構造物[数量],_構造物[グループ番号],_グループ[[#This Row],[グループ番号]]))</f>
        <v/>
      </c>
      <c r="K68" t="str" cm="1">
        <f t="array" ref="K68">_xlfn.IFS(_グループ[[#This Row],[グループ番号]]="","",TRUE,_xlfn.XLOOKUP(_グループ[[#This Row],[グループ番号]],_構造物[グループ番号],_構造物[単位]))</f>
        <v/>
      </c>
      <c r="L68" s="3" t="str" cm="1">
        <f t="array" ref="L68">_xlfn.IFS(_グループ[[#This Row],[グループ番号]]="","",TRUE,_xlfn.XLOOKUP(_グループ[[#This Row],[グループ番号]],_構造物[グループ番号],_構造物[供用開始年度(交換年度)]))</f>
        <v/>
      </c>
      <c r="M68" s="3" t="str" cm="1">
        <f t="array" ref="M68">_xlfn.IFS(_グループ[[#This Row],[グループ番号]]="","",_xlfn.XLOOKUP(_グループ[[#This Row],[グループ番号]],_構造物[グループ番号],_構造物[現在の健全度])="","",TRUE,_xlfn.XLOOKUP(_グループ[[#This Row],[グループ番号]],_構造物[グループ番号],_構造物[現在の健全度]))</f>
        <v/>
      </c>
      <c r="N68" t="str" cm="1">
        <f t="array" ref="N68">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68" s="3" t="str" cm="1">
        <f t="array" ref="O68">_xlfn.IFS(_グループ[[#This Row],[グループ番号]]="","",TRUE,_xlfn.XLOOKUP(_グループ[[#This Row],[グループ番号]],_構造物[グループ番号],_構造物[参考耐用年数]))</f>
        <v/>
      </c>
      <c r="P68" s="3"/>
      <c r="Q68" s="3" t="str" cm="1">
        <f t="array" aca="1" ref="Q68" ca="1">_xlfn.IFS(_グループ[[#This Row],[グループ番号]]="","",_グループ[[#This Row],[性能低下予測方法]]&lt;&gt;"余寿命","",TRUE,_グループ[[#This Row],[参考耐用年数]]-(OFFSET(_共通[[#Headers],[機能診断年度]],1,0)-_グループ[[#This Row],[供用開始年度(交換年度)]]))</f>
        <v/>
      </c>
      <c r="R68" t="str" cm="1">
        <f t="array" ref="R68">_xlfn.IFS(_グループ[[#This Row],[グループ番号]]="","",_グループ[[#This Row],[性能低下予測方法]]&lt;&gt;"余寿命","",TRUE,"参考耐用年数－経過年数")</f>
        <v/>
      </c>
      <c r="S68" s="3" t="str" cm="1">
        <f t="array" ref="S68">_xlfn.IFS(_グループ[[#This Row],[グループ番号]]="","",TRUE,_xlfn.XLOOKUP(_グループ[[#This Row],[グループ番号]],_構造物[グループ番号],_構造物[管理水準]))</f>
        <v/>
      </c>
    </row>
    <row r="69" spans="1:19">
      <c r="A69" s="6" cm="1">
        <f t="array" ref="A69">ROW()-ROW(_グループ[#Headers])</f>
        <v>68</v>
      </c>
      <c r="B69" s="8" t="str" cm="1">
        <f t="array" ref="B69">IFERROR(INDEX(_xlfn._xlws.SORT(_xlfn.UNIQUE(_xlfn._xlws.FILTER(_構造物[グループ番号],_構造物[グループ番号]&lt;&gt;"")),1,1,FALSE),_グループ[[#This Row],[通し番号]],0),"")</f>
        <v/>
      </c>
      <c r="C69" t="str" cm="1">
        <f t="array" ref="C69">_xlfn.IFS(_グループ[[#This Row],[グループ番号]]="","",TRUE,_xlfn.XLOOKUP(_グループ[[#This Row],[グループ番号]],_構造物[グループ番号],_構造物[施設番号]))</f>
        <v/>
      </c>
      <c r="D69" t="str" cm="1">
        <f t="array" ref="D69">_xlfn.IFS(_グループ[[#This Row],[グループ番号]]="","",TRUE,_xlfn.XLOOKUP(_グループ[[#This Row],[グループ番号]],_構造物[グループ番号],_構造物[地区名]))</f>
        <v/>
      </c>
      <c r="E69" t="str" cm="1">
        <f t="array" ref="E69">_xlfn.IFS(_グループ[[#This Row],[グループ番号]]="","",TRUE,_xlfn.XLOOKUP(_グループ[[#This Row],[グループ番号]],_構造物[グループ番号],_構造物[施設名]))</f>
        <v/>
      </c>
      <c r="F69" t="str" cm="1">
        <f t="array" ref="F69">_xlfn.IFS(_グループ[[#This Row],[グループ番号]]="","",TRUE,_xlfn.XLOOKUP(_グループ[[#This Row],[グループ番号]],_構造物[グループ番号],_構造物[区分]))</f>
        <v/>
      </c>
      <c r="G69" t="str" cm="1">
        <f t="array" ref="G69">_xlfn.IFS(_グループ[[#This Row],[グループ番号]]="","",_xlfn.XLOOKUP(_グループ[[#This Row],[グループ番号]],_構造物[グループ番号],_構造物[形式/設備名])="","",TRUE,_xlfn.XLOOKUP(_グループ[[#This Row],[グループ番号]],_構造物[グループ番号],_構造物[形式/設備名]))</f>
        <v/>
      </c>
      <c r="H69" t="str" cm="1">
        <f t="array" ref="H69">_xlfn.IFS(_グループ[[#This Row],[グループ番号]]="","",_xlfn.XLOOKUP(_グループ[[#This Row],[グループ番号]],_構造物[グループ番号],_構造物[規格/装置名])="","",TRUE,_xlfn.XLOOKUP(_グループ[[#This Row],[グループ番号]],_構造物[グループ番号],_構造物[規格/装置名]))</f>
        <v/>
      </c>
      <c r="I69" t="str" cm="1">
        <f t="array" ref="I69">_xlfn.IFS(_グループ[[#This Row],[グループ番号]]="","",_xlfn.XLOOKUP(_グループ[[#This Row],[グループ番号]],_構造物[グループ番号],_構造物[規模/部位])="","",TRUE,_xlfn.XLOOKUP(_グループ[[#This Row],[グループ番号]],_構造物[グループ番号],_構造物[規模/部位]))</f>
        <v/>
      </c>
      <c r="J69" s="14" t="str" cm="1">
        <f t="array" ref="J69">_xlfn.IFS(_グループ[[#This Row],[グループ番号]]="","",TRUE,SUMIFS(_構造物[数量],_構造物[グループ番号],_グループ[[#This Row],[グループ番号]]))</f>
        <v/>
      </c>
      <c r="K69" t="str" cm="1">
        <f t="array" ref="K69">_xlfn.IFS(_グループ[[#This Row],[グループ番号]]="","",TRUE,_xlfn.XLOOKUP(_グループ[[#This Row],[グループ番号]],_構造物[グループ番号],_構造物[単位]))</f>
        <v/>
      </c>
      <c r="L69" s="3" t="str" cm="1">
        <f t="array" ref="L69">_xlfn.IFS(_グループ[[#This Row],[グループ番号]]="","",TRUE,_xlfn.XLOOKUP(_グループ[[#This Row],[グループ番号]],_構造物[グループ番号],_構造物[供用開始年度(交換年度)]))</f>
        <v/>
      </c>
      <c r="M69" s="3" t="str" cm="1">
        <f t="array" ref="M69">_xlfn.IFS(_グループ[[#This Row],[グループ番号]]="","",_xlfn.XLOOKUP(_グループ[[#This Row],[グループ番号]],_構造物[グループ番号],_構造物[現在の健全度])="","",TRUE,_xlfn.XLOOKUP(_グループ[[#This Row],[グループ番号]],_構造物[グループ番号],_構造物[現在の健全度]))</f>
        <v/>
      </c>
      <c r="N69" t="str" cm="1">
        <f t="array" ref="N69">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69" s="3" t="str" cm="1">
        <f t="array" ref="O69">_xlfn.IFS(_グループ[[#This Row],[グループ番号]]="","",TRUE,_xlfn.XLOOKUP(_グループ[[#This Row],[グループ番号]],_構造物[グループ番号],_構造物[参考耐用年数]))</f>
        <v/>
      </c>
      <c r="P69" s="3"/>
      <c r="Q69" s="3" t="str" cm="1">
        <f t="array" aca="1" ref="Q69" ca="1">_xlfn.IFS(_グループ[[#This Row],[グループ番号]]="","",_グループ[[#This Row],[性能低下予測方法]]&lt;&gt;"余寿命","",TRUE,_グループ[[#This Row],[参考耐用年数]]-(OFFSET(_共通[[#Headers],[機能診断年度]],1,0)-_グループ[[#This Row],[供用開始年度(交換年度)]]))</f>
        <v/>
      </c>
      <c r="R69" t="str" cm="1">
        <f t="array" ref="R69">_xlfn.IFS(_グループ[[#This Row],[グループ番号]]="","",_グループ[[#This Row],[性能低下予測方法]]&lt;&gt;"余寿命","",TRUE,"参考耐用年数－経過年数")</f>
        <v/>
      </c>
      <c r="S69" s="3" t="str" cm="1">
        <f t="array" ref="S69">_xlfn.IFS(_グループ[[#This Row],[グループ番号]]="","",TRUE,_xlfn.XLOOKUP(_グループ[[#This Row],[グループ番号]],_構造物[グループ番号],_構造物[管理水準]))</f>
        <v/>
      </c>
    </row>
    <row r="70" spans="1:19">
      <c r="A70" s="6" cm="1">
        <f t="array" ref="A70">ROW()-ROW(_グループ[#Headers])</f>
        <v>69</v>
      </c>
      <c r="B70" s="8" t="str" cm="1">
        <f t="array" ref="B70">IFERROR(INDEX(_xlfn._xlws.SORT(_xlfn.UNIQUE(_xlfn._xlws.FILTER(_構造物[グループ番号],_構造物[グループ番号]&lt;&gt;"")),1,1,FALSE),_グループ[[#This Row],[通し番号]],0),"")</f>
        <v/>
      </c>
      <c r="C70" t="str" cm="1">
        <f t="array" ref="C70">_xlfn.IFS(_グループ[[#This Row],[グループ番号]]="","",TRUE,_xlfn.XLOOKUP(_グループ[[#This Row],[グループ番号]],_構造物[グループ番号],_構造物[施設番号]))</f>
        <v/>
      </c>
      <c r="D70" t="str" cm="1">
        <f t="array" ref="D70">_xlfn.IFS(_グループ[[#This Row],[グループ番号]]="","",TRUE,_xlfn.XLOOKUP(_グループ[[#This Row],[グループ番号]],_構造物[グループ番号],_構造物[地区名]))</f>
        <v/>
      </c>
      <c r="E70" t="str" cm="1">
        <f t="array" ref="E70">_xlfn.IFS(_グループ[[#This Row],[グループ番号]]="","",TRUE,_xlfn.XLOOKUP(_グループ[[#This Row],[グループ番号]],_構造物[グループ番号],_構造物[施設名]))</f>
        <v/>
      </c>
      <c r="F70" t="str" cm="1">
        <f t="array" ref="F70">_xlfn.IFS(_グループ[[#This Row],[グループ番号]]="","",TRUE,_xlfn.XLOOKUP(_グループ[[#This Row],[グループ番号]],_構造物[グループ番号],_構造物[区分]))</f>
        <v/>
      </c>
      <c r="G70" t="str" cm="1">
        <f t="array" ref="G70">_xlfn.IFS(_グループ[[#This Row],[グループ番号]]="","",_xlfn.XLOOKUP(_グループ[[#This Row],[グループ番号]],_構造物[グループ番号],_構造物[形式/設備名])="","",TRUE,_xlfn.XLOOKUP(_グループ[[#This Row],[グループ番号]],_構造物[グループ番号],_構造物[形式/設備名]))</f>
        <v/>
      </c>
      <c r="H70" t="str" cm="1">
        <f t="array" ref="H70">_xlfn.IFS(_グループ[[#This Row],[グループ番号]]="","",_xlfn.XLOOKUP(_グループ[[#This Row],[グループ番号]],_構造物[グループ番号],_構造物[規格/装置名])="","",TRUE,_xlfn.XLOOKUP(_グループ[[#This Row],[グループ番号]],_構造物[グループ番号],_構造物[規格/装置名]))</f>
        <v/>
      </c>
      <c r="I70" t="str" cm="1">
        <f t="array" ref="I70">_xlfn.IFS(_グループ[[#This Row],[グループ番号]]="","",_xlfn.XLOOKUP(_グループ[[#This Row],[グループ番号]],_構造物[グループ番号],_構造物[規模/部位])="","",TRUE,_xlfn.XLOOKUP(_グループ[[#This Row],[グループ番号]],_構造物[グループ番号],_構造物[規模/部位]))</f>
        <v/>
      </c>
      <c r="J70" s="14" t="str" cm="1">
        <f t="array" ref="J70">_xlfn.IFS(_グループ[[#This Row],[グループ番号]]="","",TRUE,SUMIFS(_構造物[数量],_構造物[グループ番号],_グループ[[#This Row],[グループ番号]]))</f>
        <v/>
      </c>
      <c r="K70" t="str" cm="1">
        <f t="array" ref="K70">_xlfn.IFS(_グループ[[#This Row],[グループ番号]]="","",TRUE,_xlfn.XLOOKUP(_グループ[[#This Row],[グループ番号]],_構造物[グループ番号],_構造物[単位]))</f>
        <v/>
      </c>
      <c r="L70" s="3" t="str" cm="1">
        <f t="array" ref="L70">_xlfn.IFS(_グループ[[#This Row],[グループ番号]]="","",TRUE,_xlfn.XLOOKUP(_グループ[[#This Row],[グループ番号]],_構造物[グループ番号],_構造物[供用開始年度(交換年度)]))</f>
        <v/>
      </c>
      <c r="M70" s="3" t="str" cm="1">
        <f t="array" ref="M70">_xlfn.IFS(_グループ[[#This Row],[グループ番号]]="","",_xlfn.XLOOKUP(_グループ[[#This Row],[グループ番号]],_構造物[グループ番号],_構造物[現在の健全度])="","",TRUE,_xlfn.XLOOKUP(_グループ[[#This Row],[グループ番号]],_構造物[グループ番号],_構造物[現在の健全度]))</f>
        <v/>
      </c>
      <c r="N70" t="str" cm="1">
        <f t="array" ref="N70">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70" s="3" t="str" cm="1">
        <f t="array" ref="O70">_xlfn.IFS(_グループ[[#This Row],[グループ番号]]="","",TRUE,_xlfn.XLOOKUP(_グループ[[#This Row],[グループ番号]],_構造物[グループ番号],_構造物[参考耐用年数]))</f>
        <v/>
      </c>
      <c r="P70" s="3"/>
      <c r="Q70" s="3" t="str" cm="1">
        <f t="array" aca="1" ref="Q70" ca="1">_xlfn.IFS(_グループ[[#This Row],[グループ番号]]="","",_グループ[[#This Row],[性能低下予測方法]]&lt;&gt;"余寿命","",TRUE,_グループ[[#This Row],[参考耐用年数]]-(OFFSET(_共通[[#Headers],[機能診断年度]],1,0)-_グループ[[#This Row],[供用開始年度(交換年度)]]))</f>
        <v/>
      </c>
      <c r="R70" t="str" cm="1">
        <f t="array" ref="R70">_xlfn.IFS(_グループ[[#This Row],[グループ番号]]="","",_グループ[[#This Row],[性能低下予測方法]]&lt;&gt;"余寿命","",TRUE,"参考耐用年数－経過年数")</f>
        <v/>
      </c>
      <c r="S70" s="3" t="str" cm="1">
        <f t="array" ref="S70">_xlfn.IFS(_グループ[[#This Row],[グループ番号]]="","",TRUE,_xlfn.XLOOKUP(_グループ[[#This Row],[グループ番号]],_構造物[グループ番号],_構造物[管理水準]))</f>
        <v/>
      </c>
    </row>
    <row r="71" spans="1:19">
      <c r="A71" s="6" cm="1">
        <f t="array" ref="A71">ROW()-ROW(_グループ[#Headers])</f>
        <v>70</v>
      </c>
      <c r="B71" s="8" t="str" cm="1">
        <f t="array" ref="B71">IFERROR(INDEX(_xlfn._xlws.SORT(_xlfn.UNIQUE(_xlfn._xlws.FILTER(_構造物[グループ番号],_構造物[グループ番号]&lt;&gt;"")),1,1,FALSE),_グループ[[#This Row],[通し番号]],0),"")</f>
        <v/>
      </c>
      <c r="C71" t="str" cm="1">
        <f t="array" ref="C71">_xlfn.IFS(_グループ[[#This Row],[グループ番号]]="","",TRUE,_xlfn.XLOOKUP(_グループ[[#This Row],[グループ番号]],_構造物[グループ番号],_構造物[施設番号]))</f>
        <v/>
      </c>
      <c r="D71" t="str" cm="1">
        <f t="array" ref="D71">_xlfn.IFS(_グループ[[#This Row],[グループ番号]]="","",TRUE,_xlfn.XLOOKUP(_グループ[[#This Row],[グループ番号]],_構造物[グループ番号],_構造物[地区名]))</f>
        <v/>
      </c>
      <c r="E71" t="str" cm="1">
        <f t="array" ref="E71">_xlfn.IFS(_グループ[[#This Row],[グループ番号]]="","",TRUE,_xlfn.XLOOKUP(_グループ[[#This Row],[グループ番号]],_構造物[グループ番号],_構造物[施設名]))</f>
        <v/>
      </c>
      <c r="F71" t="str" cm="1">
        <f t="array" ref="F71">_xlfn.IFS(_グループ[[#This Row],[グループ番号]]="","",TRUE,_xlfn.XLOOKUP(_グループ[[#This Row],[グループ番号]],_構造物[グループ番号],_構造物[区分]))</f>
        <v/>
      </c>
      <c r="G71" t="str" cm="1">
        <f t="array" ref="G71">_xlfn.IFS(_グループ[[#This Row],[グループ番号]]="","",_xlfn.XLOOKUP(_グループ[[#This Row],[グループ番号]],_構造物[グループ番号],_構造物[形式/設備名])="","",TRUE,_xlfn.XLOOKUP(_グループ[[#This Row],[グループ番号]],_構造物[グループ番号],_構造物[形式/設備名]))</f>
        <v/>
      </c>
      <c r="H71" t="str" cm="1">
        <f t="array" ref="H71">_xlfn.IFS(_グループ[[#This Row],[グループ番号]]="","",_xlfn.XLOOKUP(_グループ[[#This Row],[グループ番号]],_構造物[グループ番号],_構造物[規格/装置名])="","",TRUE,_xlfn.XLOOKUP(_グループ[[#This Row],[グループ番号]],_構造物[グループ番号],_構造物[規格/装置名]))</f>
        <v/>
      </c>
      <c r="I71" t="str" cm="1">
        <f t="array" ref="I71">_xlfn.IFS(_グループ[[#This Row],[グループ番号]]="","",_xlfn.XLOOKUP(_グループ[[#This Row],[グループ番号]],_構造物[グループ番号],_構造物[規模/部位])="","",TRUE,_xlfn.XLOOKUP(_グループ[[#This Row],[グループ番号]],_構造物[グループ番号],_構造物[規模/部位]))</f>
        <v/>
      </c>
      <c r="J71" s="14" t="str" cm="1">
        <f t="array" ref="J71">_xlfn.IFS(_グループ[[#This Row],[グループ番号]]="","",TRUE,SUMIFS(_構造物[数量],_構造物[グループ番号],_グループ[[#This Row],[グループ番号]]))</f>
        <v/>
      </c>
      <c r="K71" t="str" cm="1">
        <f t="array" ref="K71">_xlfn.IFS(_グループ[[#This Row],[グループ番号]]="","",TRUE,_xlfn.XLOOKUP(_グループ[[#This Row],[グループ番号]],_構造物[グループ番号],_構造物[単位]))</f>
        <v/>
      </c>
      <c r="L71" s="3" t="str" cm="1">
        <f t="array" ref="L71">_xlfn.IFS(_グループ[[#This Row],[グループ番号]]="","",TRUE,_xlfn.XLOOKUP(_グループ[[#This Row],[グループ番号]],_構造物[グループ番号],_構造物[供用開始年度(交換年度)]))</f>
        <v/>
      </c>
      <c r="M71" s="3" t="str" cm="1">
        <f t="array" ref="M71">_xlfn.IFS(_グループ[[#This Row],[グループ番号]]="","",_xlfn.XLOOKUP(_グループ[[#This Row],[グループ番号]],_構造物[グループ番号],_構造物[現在の健全度])="","",TRUE,_xlfn.XLOOKUP(_グループ[[#This Row],[グループ番号]],_構造物[グループ番号],_構造物[現在の健全度]))</f>
        <v/>
      </c>
      <c r="N71" t="str" cm="1">
        <f t="array" ref="N71">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71" s="3" t="str" cm="1">
        <f t="array" ref="O71">_xlfn.IFS(_グループ[[#This Row],[グループ番号]]="","",TRUE,_xlfn.XLOOKUP(_グループ[[#This Row],[グループ番号]],_構造物[グループ番号],_構造物[参考耐用年数]))</f>
        <v/>
      </c>
      <c r="P71" s="3"/>
      <c r="Q71" s="3" t="str" cm="1">
        <f t="array" aca="1" ref="Q71" ca="1">_xlfn.IFS(_グループ[[#This Row],[グループ番号]]="","",_グループ[[#This Row],[性能低下予測方法]]&lt;&gt;"余寿命","",TRUE,_グループ[[#This Row],[参考耐用年数]]-(OFFSET(_共通[[#Headers],[機能診断年度]],1,0)-_グループ[[#This Row],[供用開始年度(交換年度)]]))</f>
        <v/>
      </c>
      <c r="R71" t="str" cm="1">
        <f t="array" ref="R71">_xlfn.IFS(_グループ[[#This Row],[グループ番号]]="","",_グループ[[#This Row],[性能低下予測方法]]&lt;&gt;"余寿命","",TRUE,"参考耐用年数－経過年数")</f>
        <v/>
      </c>
      <c r="S71" s="3" t="str" cm="1">
        <f t="array" ref="S71">_xlfn.IFS(_グループ[[#This Row],[グループ番号]]="","",TRUE,_xlfn.XLOOKUP(_グループ[[#This Row],[グループ番号]],_構造物[グループ番号],_構造物[管理水準]))</f>
        <v/>
      </c>
    </row>
    <row r="72" spans="1:19">
      <c r="A72" s="6" cm="1">
        <f t="array" ref="A72">ROW()-ROW(_グループ[#Headers])</f>
        <v>71</v>
      </c>
      <c r="B72" s="8" t="str" cm="1">
        <f t="array" ref="B72">IFERROR(INDEX(_xlfn._xlws.SORT(_xlfn.UNIQUE(_xlfn._xlws.FILTER(_構造物[グループ番号],_構造物[グループ番号]&lt;&gt;"")),1,1,FALSE),_グループ[[#This Row],[通し番号]],0),"")</f>
        <v/>
      </c>
      <c r="C72" t="str" cm="1">
        <f t="array" ref="C72">_xlfn.IFS(_グループ[[#This Row],[グループ番号]]="","",TRUE,_xlfn.XLOOKUP(_グループ[[#This Row],[グループ番号]],_構造物[グループ番号],_構造物[施設番号]))</f>
        <v/>
      </c>
      <c r="D72" t="str" cm="1">
        <f t="array" ref="D72">_xlfn.IFS(_グループ[[#This Row],[グループ番号]]="","",TRUE,_xlfn.XLOOKUP(_グループ[[#This Row],[グループ番号]],_構造物[グループ番号],_構造物[地区名]))</f>
        <v/>
      </c>
      <c r="E72" t="str" cm="1">
        <f t="array" ref="E72">_xlfn.IFS(_グループ[[#This Row],[グループ番号]]="","",TRUE,_xlfn.XLOOKUP(_グループ[[#This Row],[グループ番号]],_構造物[グループ番号],_構造物[施設名]))</f>
        <v/>
      </c>
      <c r="F72" t="str" cm="1">
        <f t="array" ref="F72">_xlfn.IFS(_グループ[[#This Row],[グループ番号]]="","",TRUE,_xlfn.XLOOKUP(_グループ[[#This Row],[グループ番号]],_構造物[グループ番号],_構造物[区分]))</f>
        <v/>
      </c>
      <c r="G72" t="str" cm="1">
        <f t="array" ref="G72">_xlfn.IFS(_グループ[[#This Row],[グループ番号]]="","",_xlfn.XLOOKUP(_グループ[[#This Row],[グループ番号]],_構造物[グループ番号],_構造物[形式/設備名])="","",TRUE,_xlfn.XLOOKUP(_グループ[[#This Row],[グループ番号]],_構造物[グループ番号],_構造物[形式/設備名]))</f>
        <v/>
      </c>
      <c r="H72" t="str" cm="1">
        <f t="array" ref="H72">_xlfn.IFS(_グループ[[#This Row],[グループ番号]]="","",_xlfn.XLOOKUP(_グループ[[#This Row],[グループ番号]],_構造物[グループ番号],_構造物[規格/装置名])="","",TRUE,_xlfn.XLOOKUP(_グループ[[#This Row],[グループ番号]],_構造物[グループ番号],_構造物[規格/装置名]))</f>
        <v/>
      </c>
      <c r="I72" t="str" cm="1">
        <f t="array" ref="I72">_xlfn.IFS(_グループ[[#This Row],[グループ番号]]="","",_xlfn.XLOOKUP(_グループ[[#This Row],[グループ番号]],_構造物[グループ番号],_構造物[規模/部位])="","",TRUE,_xlfn.XLOOKUP(_グループ[[#This Row],[グループ番号]],_構造物[グループ番号],_構造物[規模/部位]))</f>
        <v/>
      </c>
      <c r="J72" s="14" t="str" cm="1">
        <f t="array" ref="J72">_xlfn.IFS(_グループ[[#This Row],[グループ番号]]="","",TRUE,SUMIFS(_構造物[数量],_構造物[グループ番号],_グループ[[#This Row],[グループ番号]]))</f>
        <v/>
      </c>
      <c r="K72" t="str" cm="1">
        <f t="array" ref="K72">_xlfn.IFS(_グループ[[#This Row],[グループ番号]]="","",TRUE,_xlfn.XLOOKUP(_グループ[[#This Row],[グループ番号]],_構造物[グループ番号],_構造物[単位]))</f>
        <v/>
      </c>
      <c r="L72" s="3" t="str" cm="1">
        <f t="array" ref="L72">_xlfn.IFS(_グループ[[#This Row],[グループ番号]]="","",TRUE,_xlfn.XLOOKUP(_グループ[[#This Row],[グループ番号]],_構造物[グループ番号],_構造物[供用開始年度(交換年度)]))</f>
        <v/>
      </c>
      <c r="M72" s="3" t="str" cm="1">
        <f t="array" ref="M72">_xlfn.IFS(_グループ[[#This Row],[グループ番号]]="","",_xlfn.XLOOKUP(_グループ[[#This Row],[グループ番号]],_構造物[グループ番号],_構造物[現在の健全度])="","",TRUE,_xlfn.XLOOKUP(_グループ[[#This Row],[グループ番号]],_構造物[グループ番号],_構造物[現在の健全度]))</f>
        <v/>
      </c>
      <c r="N72" t="str" cm="1">
        <f t="array" ref="N72">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72" s="3" t="str" cm="1">
        <f t="array" ref="O72">_xlfn.IFS(_グループ[[#This Row],[グループ番号]]="","",TRUE,_xlfn.XLOOKUP(_グループ[[#This Row],[グループ番号]],_構造物[グループ番号],_構造物[参考耐用年数]))</f>
        <v/>
      </c>
      <c r="P72" s="3"/>
      <c r="Q72" s="3" t="str" cm="1">
        <f t="array" aca="1" ref="Q72" ca="1">_xlfn.IFS(_グループ[[#This Row],[グループ番号]]="","",_グループ[[#This Row],[性能低下予測方法]]&lt;&gt;"余寿命","",TRUE,_グループ[[#This Row],[参考耐用年数]]-(OFFSET(_共通[[#Headers],[機能診断年度]],1,0)-_グループ[[#This Row],[供用開始年度(交換年度)]]))</f>
        <v/>
      </c>
      <c r="R72" t="str" cm="1">
        <f t="array" ref="R72">_xlfn.IFS(_グループ[[#This Row],[グループ番号]]="","",_グループ[[#This Row],[性能低下予測方法]]&lt;&gt;"余寿命","",TRUE,"参考耐用年数－経過年数")</f>
        <v/>
      </c>
      <c r="S72" s="3" t="str" cm="1">
        <f t="array" ref="S72">_xlfn.IFS(_グループ[[#This Row],[グループ番号]]="","",TRUE,_xlfn.XLOOKUP(_グループ[[#This Row],[グループ番号]],_構造物[グループ番号],_構造物[管理水準]))</f>
        <v/>
      </c>
    </row>
    <row r="73" spans="1:19">
      <c r="A73" s="6" cm="1">
        <f t="array" ref="A73">ROW()-ROW(_グループ[#Headers])</f>
        <v>72</v>
      </c>
      <c r="B73" s="8" t="str" cm="1">
        <f t="array" ref="B73">IFERROR(INDEX(_xlfn._xlws.SORT(_xlfn.UNIQUE(_xlfn._xlws.FILTER(_構造物[グループ番号],_構造物[グループ番号]&lt;&gt;"")),1,1,FALSE),_グループ[[#This Row],[通し番号]],0),"")</f>
        <v/>
      </c>
      <c r="C73" t="str" cm="1">
        <f t="array" ref="C73">_xlfn.IFS(_グループ[[#This Row],[グループ番号]]="","",TRUE,_xlfn.XLOOKUP(_グループ[[#This Row],[グループ番号]],_構造物[グループ番号],_構造物[施設番号]))</f>
        <v/>
      </c>
      <c r="D73" t="str" cm="1">
        <f t="array" ref="D73">_xlfn.IFS(_グループ[[#This Row],[グループ番号]]="","",TRUE,_xlfn.XLOOKUP(_グループ[[#This Row],[グループ番号]],_構造物[グループ番号],_構造物[地区名]))</f>
        <v/>
      </c>
      <c r="E73" t="str" cm="1">
        <f t="array" ref="E73">_xlfn.IFS(_グループ[[#This Row],[グループ番号]]="","",TRUE,_xlfn.XLOOKUP(_グループ[[#This Row],[グループ番号]],_構造物[グループ番号],_構造物[施設名]))</f>
        <v/>
      </c>
      <c r="F73" t="str" cm="1">
        <f t="array" ref="F73">_xlfn.IFS(_グループ[[#This Row],[グループ番号]]="","",TRUE,_xlfn.XLOOKUP(_グループ[[#This Row],[グループ番号]],_構造物[グループ番号],_構造物[区分]))</f>
        <v/>
      </c>
      <c r="G73" t="str" cm="1">
        <f t="array" ref="G73">_xlfn.IFS(_グループ[[#This Row],[グループ番号]]="","",_xlfn.XLOOKUP(_グループ[[#This Row],[グループ番号]],_構造物[グループ番号],_構造物[形式/設備名])="","",TRUE,_xlfn.XLOOKUP(_グループ[[#This Row],[グループ番号]],_構造物[グループ番号],_構造物[形式/設備名]))</f>
        <v/>
      </c>
      <c r="H73" t="str" cm="1">
        <f t="array" ref="H73">_xlfn.IFS(_グループ[[#This Row],[グループ番号]]="","",_xlfn.XLOOKUP(_グループ[[#This Row],[グループ番号]],_構造物[グループ番号],_構造物[規格/装置名])="","",TRUE,_xlfn.XLOOKUP(_グループ[[#This Row],[グループ番号]],_構造物[グループ番号],_構造物[規格/装置名]))</f>
        <v/>
      </c>
      <c r="I73" t="str" cm="1">
        <f t="array" ref="I73">_xlfn.IFS(_グループ[[#This Row],[グループ番号]]="","",_xlfn.XLOOKUP(_グループ[[#This Row],[グループ番号]],_構造物[グループ番号],_構造物[規模/部位])="","",TRUE,_xlfn.XLOOKUP(_グループ[[#This Row],[グループ番号]],_構造物[グループ番号],_構造物[規模/部位]))</f>
        <v/>
      </c>
      <c r="J73" s="14" t="str" cm="1">
        <f t="array" ref="J73">_xlfn.IFS(_グループ[[#This Row],[グループ番号]]="","",TRUE,SUMIFS(_構造物[数量],_構造物[グループ番号],_グループ[[#This Row],[グループ番号]]))</f>
        <v/>
      </c>
      <c r="K73" t="str" cm="1">
        <f t="array" ref="K73">_xlfn.IFS(_グループ[[#This Row],[グループ番号]]="","",TRUE,_xlfn.XLOOKUP(_グループ[[#This Row],[グループ番号]],_構造物[グループ番号],_構造物[単位]))</f>
        <v/>
      </c>
      <c r="L73" s="3" t="str" cm="1">
        <f t="array" ref="L73">_xlfn.IFS(_グループ[[#This Row],[グループ番号]]="","",TRUE,_xlfn.XLOOKUP(_グループ[[#This Row],[グループ番号]],_構造物[グループ番号],_構造物[供用開始年度(交換年度)]))</f>
        <v/>
      </c>
      <c r="M73" s="3" t="str" cm="1">
        <f t="array" ref="M73">_xlfn.IFS(_グループ[[#This Row],[グループ番号]]="","",_xlfn.XLOOKUP(_グループ[[#This Row],[グループ番号]],_構造物[グループ番号],_構造物[現在の健全度])="","",TRUE,_xlfn.XLOOKUP(_グループ[[#This Row],[グループ番号]],_構造物[グループ番号],_構造物[現在の健全度]))</f>
        <v/>
      </c>
      <c r="N73" t="str" cm="1">
        <f t="array" ref="N73">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73" s="3" t="str" cm="1">
        <f t="array" ref="O73">_xlfn.IFS(_グループ[[#This Row],[グループ番号]]="","",TRUE,_xlfn.XLOOKUP(_グループ[[#This Row],[グループ番号]],_構造物[グループ番号],_構造物[参考耐用年数]))</f>
        <v/>
      </c>
      <c r="P73" s="3"/>
      <c r="Q73" s="3" t="str" cm="1">
        <f t="array" aca="1" ref="Q73" ca="1">_xlfn.IFS(_グループ[[#This Row],[グループ番号]]="","",_グループ[[#This Row],[性能低下予測方法]]&lt;&gt;"余寿命","",TRUE,_グループ[[#This Row],[参考耐用年数]]-(OFFSET(_共通[[#Headers],[機能診断年度]],1,0)-_グループ[[#This Row],[供用開始年度(交換年度)]]))</f>
        <v/>
      </c>
      <c r="R73" t="str" cm="1">
        <f t="array" ref="R73">_xlfn.IFS(_グループ[[#This Row],[グループ番号]]="","",_グループ[[#This Row],[性能低下予測方法]]&lt;&gt;"余寿命","",TRUE,"参考耐用年数－経過年数")</f>
        <v/>
      </c>
      <c r="S73" s="3" t="str" cm="1">
        <f t="array" ref="S73">_xlfn.IFS(_グループ[[#This Row],[グループ番号]]="","",TRUE,_xlfn.XLOOKUP(_グループ[[#This Row],[グループ番号]],_構造物[グループ番号],_構造物[管理水準]))</f>
        <v/>
      </c>
    </row>
    <row r="74" spans="1:19">
      <c r="A74" s="6" cm="1">
        <f t="array" ref="A74">ROW()-ROW(_グループ[#Headers])</f>
        <v>73</v>
      </c>
      <c r="B74" s="8" t="str" cm="1">
        <f t="array" ref="B74">IFERROR(INDEX(_xlfn._xlws.SORT(_xlfn.UNIQUE(_xlfn._xlws.FILTER(_構造物[グループ番号],_構造物[グループ番号]&lt;&gt;"")),1,1,FALSE),_グループ[[#This Row],[通し番号]],0),"")</f>
        <v/>
      </c>
      <c r="C74" t="str" cm="1">
        <f t="array" ref="C74">_xlfn.IFS(_グループ[[#This Row],[グループ番号]]="","",TRUE,_xlfn.XLOOKUP(_グループ[[#This Row],[グループ番号]],_構造物[グループ番号],_構造物[施設番号]))</f>
        <v/>
      </c>
      <c r="D74" t="str" cm="1">
        <f t="array" ref="D74">_xlfn.IFS(_グループ[[#This Row],[グループ番号]]="","",TRUE,_xlfn.XLOOKUP(_グループ[[#This Row],[グループ番号]],_構造物[グループ番号],_構造物[地区名]))</f>
        <v/>
      </c>
      <c r="E74" t="str" cm="1">
        <f t="array" ref="E74">_xlfn.IFS(_グループ[[#This Row],[グループ番号]]="","",TRUE,_xlfn.XLOOKUP(_グループ[[#This Row],[グループ番号]],_構造物[グループ番号],_構造物[施設名]))</f>
        <v/>
      </c>
      <c r="F74" t="str" cm="1">
        <f t="array" ref="F74">_xlfn.IFS(_グループ[[#This Row],[グループ番号]]="","",TRUE,_xlfn.XLOOKUP(_グループ[[#This Row],[グループ番号]],_構造物[グループ番号],_構造物[区分]))</f>
        <v/>
      </c>
      <c r="G74" t="str" cm="1">
        <f t="array" ref="G74">_xlfn.IFS(_グループ[[#This Row],[グループ番号]]="","",_xlfn.XLOOKUP(_グループ[[#This Row],[グループ番号]],_構造物[グループ番号],_構造物[形式/設備名])="","",TRUE,_xlfn.XLOOKUP(_グループ[[#This Row],[グループ番号]],_構造物[グループ番号],_構造物[形式/設備名]))</f>
        <v/>
      </c>
      <c r="H74" t="str" cm="1">
        <f t="array" ref="H74">_xlfn.IFS(_グループ[[#This Row],[グループ番号]]="","",_xlfn.XLOOKUP(_グループ[[#This Row],[グループ番号]],_構造物[グループ番号],_構造物[規格/装置名])="","",TRUE,_xlfn.XLOOKUP(_グループ[[#This Row],[グループ番号]],_構造物[グループ番号],_構造物[規格/装置名]))</f>
        <v/>
      </c>
      <c r="I74" t="str" cm="1">
        <f t="array" ref="I74">_xlfn.IFS(_グループ[[#This Row],[グループ番号]]="","",_xlfn.XLOOKUP(_グループ[[#This Row],[グループ番号]],_構造物[グループ番号],_構造物[規模/部位])="","",TRUE,_xlfn.XLOOKUP(_グループ[[#This Row],[グループ番号]],_構造物[グループ番号],_構造物[規模/部位]))</f>
        <v/>
      </c>
      <c r="J74" s="14" t="str" cm="1">
        <f t="array" ref="J74">_xlfn.IFS(_グループ[[#This Row],[グループ番号]]="","",TRUE,SUMIFS(_構造物[数量],_構造物[グループ番号],_グループ[[#This Row],[グループ番号]]))</f>
        <v/>
      </c>
      <c r="K74" t="str" cm="1">
        <f t="array" ref="K74">_xlfn.IFS(_グループ[[#This Row],[グループ番号]]="","",TRUE,_xlfn.XLOOKUP(_グループ[[#This Row],[グループ番号]],_構造物[グループ番号],_構造物[単位]))</f>
        <v/>
      </c>
      <c r="L74" s="3" t="str" cm="1">
        <f t="array" ref="L74">_xlfn.IFS(_グループ[[#This Row],[グループ番号]]="","",TRUE,_xlfn.XLOOKUP(_グループ[[#This Row],[グループ番号]],_構造物[グループ番号],_構造物[供用開始年度(交換年度)]))</f>
        <v/>
      </c>
      <c r="M74" s="3" t="str" cm="1">
        <f t="array" ref="M74">_xlfn.IFS(_グループ[[#This Row],[グループ番号]]="","",_xlfn.XLOOKUP(_グループ[[#This Row],[グループ番号]],_構造物[グループ番号],_構造物[現在の健全度])="","",TRUE,_xlfn.XLOOKUP(_グループ[[#This Row],[グループ番号]],_構造物[グループ番号],_構造物[現在の健全度]))</f>
        <v/>
      </c>
      <c r="N74" t="str" cm="1">
        <f t="array" ref="N74">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74" s="3" t="str" cm="1">
        <f t="array" ref="O74">_xlfn.IFS(_グループ[[#This Row],[グループ番号]]="","",TRUE,_xlfn.XLOOKUP(_グループ[[#This Row],[グループ番号]],_構造物[グループ番号],_構造物[参考耐用年数]))</f>
        <v/>
      </c>
      <c r="P74" s="3"/>
      <c r="Q74" s="3" t="str" cm="1">
        <f t="array" aca="1" ref="Q74" ca="1">_xlfn.IFS(_グループ[[#This Row],[グループ番号]]="","",_グループ[[#This Row],[性能低下予測方法]]&lt;&gt;"余寿命","",TRUE,_グループ[[#This Row],[参考耐用年数]]-(OFFSET(_共通[[#Headers],[機能診断年度]],1,0)-_グループ[[#This Row],[供用開始年度(交換年度)]]))</f>
        <v/>
      </c>
      <c r="R74" t="str" cm="1">
        <f t="array" ref="R74">_xlfn.IFS(_グループ[[#This Row],[グループ番号]]="","",_グループ[[#This Row],[性能低下予測方法]]&lt;&gt;"余寿命","",TRUE,"参考耐用年数－経過年数")</f>
        <v/>
      </c>
      <c r="S74" s="3" t="str" cm="1">
        <f t="array" ref="S74">_xlfn.IFS(_グループ[[#This Row],[グループ番号]]="","",TRUE,_xlfn.XLOOKUP(_グループ[[#This Row],[グループ番号]],_構造物[グループ番号],_構造物[管理水準]))</f>
        <v/>
      </c>
    </row>
    <row r="75" spans="1:19">
      <c r="A75" s="6" cm="1">
        <f t="array" ref="A75">ROW()-ROW(_グループ[#Headers])</f>
        <v>74</v>
      </c>
      <c r="B75" s="8" t="str" cm="1">
        <f t="array" ref="B75">IFERROR(INDEX(_xlfn._xlws.SORT(_xlfn.UNIQUE(_xlfn._xlws.FILTER(_構造物[グループ番号],_構造物[グループ番号]&lt;&gt;"")),1,1,FALSE),_グループ[[#This Row],[通し番号]],0),"")</f>
        <v/>
      </c>
      <c r="C75" t="str" cm="1">
        <f t="array" ref="C75">_xlfn.IFS(_グループ[[#This Row],[グループ番号]]="","",TRUE,_xlfn.XLOOKUP(_グループ[[#This Row],[グループ番号]],_構造物[グループ番号],_構造物[施設番号]))</f>
        <v/>
      </c>
      <c r="D75" t="str" cm="1">
        <f t="array" ref="D75">_xlfn.IFS(_グループ[[#This Row],[グループ番号]]="","",TRUE,_xlfn.XLOOKUP(_グループ[[#This Row],[グループ番号]],_構造物[グループ番号],_構造物[地区名]))</f>
        <v/>
      </c>
      <c r="E75" t="str" cm="1">
        <f t="array" ref="E75">_xlfn.IFS(_グループ[[#This Row],[グループ番号]]="","",TRUE,_xlfn.XLOOKUP(_グループ[[#This Row],[グループ番号]],_構造物[グループ番号],_構造物[施設名]))</f>
        <v/>
      </c>
      <c r="F75" t="str" cm="1">
        <f t="array" ref="F75">_xlfn.IFS(_グループ[[#This Row],[グループ番号]]="","",TRUE,_xlfn.XLOOKUP(_グループ[[#This Row],[グループ番号]],_構造物[グループ番号],_構造物[区分]))</f>
        <v/>
      </c>
      <c r="G75" t="str" cm="1">
        <f t="array" ref="G75">_xlfn.IFS(_グループ[[#This Row],[グループ番号]]="","",_xlfn.XLOOKUP(_グループ[[#This Row],[グループ番号]],_構造物[グループ番号],_構造物[形式/設備名])="","",TRUE,_xlfn.XLOOKUP(_グループ[[#This Row],[グループ番号]],_構造物[グループ番号],_構造物[形式/設備名]))</f>
        <v/>
      </c>
      <c r="H75" t="str" cm="1">
        <f t="array" ref="H75">_xlfn.IFS(_グループ[[#This Row],[グループ番号]]="","",_xlfn.XLOOKUP(_グループ[[#This Row],[グループ番号]],_構造物[グループ番号],_構造物[規格/装置名])="","",TRUE,_xlfn.XLOOKUP(_グループ[[#This Row],[グループ番号]],_構造物[グループ番号],_構造物[規格/装置名]))</f>
        <v/>
      </c>
      <c r="I75" t="str" cm="1">
        <f t="array" ref="I75">_xlfn.IFS(_グループ[[#This Row],[グループ番号]]="","",_xlfn.XLOOKUP(_グループ[[#This Row],[グループ番号]],_構造物[グループ番号],_構造物[規模/部位])="","",TRUE,_xlfn.XLOOKUP(_グループ[[#This Row],[グループ番号]],_構造物[グループ番号],_構造物[規模/部位]))</f>
        <v/>
      </c>
      <c r="J75" s="14" t="str" cm="1">
        <f t="array" ref="J75">_xlfn.IFS(_グループ[[#This Row],[グループ番号]]="","",TRUE,SUMIFS(_構造物[数量],_構造物[グループ番号],_グループ[[#This Row],[グループ番号]]))</f>
        <v/>
      </c>
      <c r="K75" t="str" cm="1">
        <f t="array" ref="K75">_xlfn.IFS(_グループ[[#This Row],[グループ番号]]="","",TRUE,_xlfn.XLOOKUP(_グループ[[#This Row],[グループ番号]],_構造物[グループ番号],_構造物[単位]))</f>
        <v/>
      </c>
      <c r="L75" s="3" t="str" cm="1">
        <f t="array" ref="L75">_xlfn.IFS(_グループ[[#This Row],[グループ番号]]="","",TRUE,_xlfn.XLOOKUP(_グループ[[#This Row],[グループ番号]],_構造物[グループ番号],_構造物[供用開始年度(交換年度)]))</f>
        <v/>
      </c>
      <c r="M75" s="3" t="str" cm="1">
        <f t="array" ref="M75">_xlfn.IFS(_グループ[[#This Row],[グループ番号]]="","",_xlfn.XLOOKUP(_グループ[[#This Row],[グループ番号]],_構造物[グループ番号],_構造物[現在の健全度])="","",TRUE,_xlfn.XLOOKUP(_グループ[[#This Row],[グループ番号]],_構造物[グループ番号],_構造物[現在の健全度]))</f>
        <v/>
      </c>
      <c r="N75" t="str" cm="1">
        <f t="array" ref="N75">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75" s="3" t="str" cm="1">
        <f t="array" ref="O75">_xlfn.IFS(_グループ[[#This Row],[グループ番号]]="","",TRUE,_xlfn.XLOOKUP(_グループ[[#This Row],[グループ番号]],_構造物[グループ番号],_構造物[参考耐用年数]))</f>
        <v/>
      </c>
      <c r="P75" s="3"/>
      <c r="Q75" s="3" t="str" cm="1">
        <f t="array" aca="1" ref="Q75" ca="1">_xlfn.IFS(_グループ[[#This Row],[グループ番号]]="","",_グループ[[#This Row],[性能低下予測方法]]&lt;&gt;"余寿命","",TRUE,_グループ[[#This Row],[参考耐用年数]]-(OFFSET(_共通[[#Headers],[機能診断年度]],1,0)-_グループ[[#This Row],[供用開始年度(交換年度)]]))</f>
        <v/>
      </c>
      <c r="R75" t="str" cm="1">
        <f t="array" ref="R75">_xlfn.IFS(_グループ[[#This Row],[グループ番号]]="","",_グループ[[#This Row],[性能低下予測方法]]&lt;&gt;"余寿命","",TRUE,"参考耐用年数－経過年数")</f>
        <v/>
      </c>
      <c r="S75" s="3" t="str" cm="1">
        <f t="array" ref="S75">_xlfn.IFS(_グループ[[#This Row],[グループ番号]]="","",TRUE,_xlfn.XLOOKUP(_グループ[[#This Row],[グループ番号]],_構造物[グループ番号],_構造物[管理水準]))</f>
        <v/>
      </c>
    </row>
    <row r="76" spans="1:19">
      <c r="A76" s="6" cm="1">
        <f t="array" ref="A76">ROW()-ROW(_グループ[#Headers])</f>
        <v>75</v>
      </c>
      <c r="B76" s="8" t="str" cm="1">
        <f t="array" ref="B76">IFERROR(INDEX(_xlfn._xlws.SORT(_xlfn.UNIQUE(_xlfn._xlws.FILTER(_構造物[グループ番号],_構造物[グループ番号]&lt;&gt;"")),1,1,FALSE),_グループ[[#This Row],[通し番号]],0),"")</f>
        <v/>
      </c>
      <c r="C76" t="str" cm="1">
        <f t="array" ref="C76">_xlfn.IFS(_グループ[[#This Row],[グループ番号]]="","",TRUE,_xlfn.XLOOKUP(_グループ[[#This Row],[グループ番号]],_構造物[グループ番号],_構造物[施設番号]))</f>
        <v/>
      </c>
      <c r="D76" t="str" cm="1">
        <f t="array" ref="D76">_xlfn.IFS(_グループ[[#This Row],[グループ番号]]="","",TRUE,_xlfn.XLOOKUP(_グループ[[#This Row],[グループ番号]],_構造物[グループ番号],_構造物[地区名]))</f>
        <v/>
      </c>
      <c r="E76" t="str" cm="1">
        <f t="array" ref="E76">_xlfn.IFS(_グループ[[#This Row],[グループ番号]]="","",TRUE,_xlfn.XLOOKUP(_グループ[[#This Row],[グループ番号]],_構造物[グループ番号],_構造物[施設名]))</f>
        <v/>
      </c>
      <c r="F76" t="str" cm="1">
        <f t="array" ref="F76">_xlfn.IFS(_グループ[[#This Row],[グループ番号]]="","",TRUE,_xlfn.XLOOKUP(_グループ[[#This Row],[グループ番号]],_構造物[グループ番号],_構造物[区分]))</f>
        <v/>
      </c>
      <c r="G76" t="str" cm="1">
        <f t="array" ref="G76">_xlfn.IFS(_グループ[[#This Row],[グループ番号]]="","",_xlfn.XLOOKUP(_グループ[[#This Row],[グループ番号]],_構造物[グループ番号],_構造物[形式/設備名])="","",TRUE,_xlfn.XLOOKUP(_グループ[[#This Row],[グループ番号]],_構造物[グループ番号],_構造物[形式/設備名]))</f>
        <v/>
      </c>
      <c r="H76" t="str" cm="1">
        <f t="array" ref="H76">_xlfn.IFS(_グループ[[#This Row],[グループ番号]]="","",_xlfn.XLOOKUP(_グループ[[#This Row],[グループ番号]],_構造物[グループ番号],_構造物[規格/装置名])="","",TRUE,_xlfn.XLOOKUP(_グループ[[#This Row],[グループ番号]],_構造物[グループ番号],_構造物[規格/装置名]))</f>
        <v/>
      </c>
      <c r="I76" t="str" cm="1">
        <f t="array" ref="I76">_xlfn.IFS(_グループ[[#This Row],[グループ番号]]="","",_xlfn.XLOOKUP(_グループ[[#This Row],[グループ番号]],_構造物[グループ番号],_構造物[規模/部位])="","",TRUE,_xlfn.XLOOKUP(_グループ[[#This Row],[グループ番号]],_構造物[グループ番号],_構造物[規模/部位]))</f>
        <v/>
      </c>
      <c r="J76" s="14" t="str" cm="1">
        <f t="array" ref="J76">_xlfn.IFS(_グループ[[#This Row],[グループ番号]]="","",TRUE,SUMIFS(_構造物[数量],_構造物[グループ番号],_グループ[[#This Row],[グループ番号]]))</f>
        <v/>
      </c>
      <c r="K76" t="str" cm="1">
        <f t="array" ref="K76">_xlfn.IFS(_グループ[[#This Row],[グループ番号]]="","",TRUE,_xlfn.XLOOKUP(_グループ[[#This Row],[グループ番号]],_構造物[グループ番号],_構造物[単位]))</f>
        <v/>
      </c>
      <c r="L76" s="3" t="str" cm="1">
        <f t="array" ref="L76">_xlfn.IFS(_グループ[[#This Row],[グループ番号]]="","",TRUE,_xlfn.XLOOKUP(_グループ[[#This Row],[グループ番号]],_構造物[グループ番号],_構造物[供用開始年度(交換年度)]))</f>
        <v/>
      </c>
      <c r="M76" s="3" t="str" cm="1">
        <f t="array" ref="M76">_xlfn.IFS(_グループ[[#This Row],[グループ番号]]="","",_xlfn.XLOOKUP(_グループ[[#This Row],[グループ番号]],_構造物[グループ番号],_構造物[現在の健全度])="","",TRUE,_xlfn.XLOOKUP(_グループ[[#This Row],[グループ番号]],_構造物[グループ番号],_構造物[現在の健全度]))</f>
        <v/>
      </c>
      <c r="N76" t="str" cm="1">
        <f t="array" ref="N76">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76" s="3" t="str" cm="1">
        <f t="array" ref="O76">_xlfn.IFS(_グループ[[#This Row],[グループ番号]]="","",TRUE,_xlfn.XLOOKUP(_グループ[[#This Row],[グループ番号]],_構造物[グループ番号],_構造物[参考耐用年数]))</f>
        <v/>
      </c>
      <c r="P76" s="3"/>
      <c r="Q76" s="3" t="str" cm="1">
        <f t="array" aca="1" ref="Q76" ca="1">_xlfn.IFS(_グループ[[#This Row],[グループ番号]]="","",_グループ[[#This Row],[性能低下予測方法]]&lt;&gt;"余寿命","",TRUE,_グループ[[#This Row],[参考耐用年数]]-(OFFSET(_共通[[#Headers],[機能診断年度]],1,0)-_グループ[[#This Row],[供用開始年度(交換年度)]]))</f>
        <v/>
      </c>
      <c r="R76" t="str" cm="1">
        <f t="array" ref="R76">_xlfn.IFS(_グループ[[#This Row],[グループ番号]]="","",_グループ[[#This Row],[性能低下予測方法]]&lt;&gt;"余寿命","",TRUE,"参考耐用年数－経過年数")</f>
        <v/>
      </c>
      <c r="S76" s="3" t="str" cm="1">
        <f t="array" ref="S76">_xlfn.IFS(_グループ[[#This Row],[グループ番号]]="","",TRUE,_xlfn.XLOOKUP(_グループ[[#This Row],[グループ番号]],_構造物[グループ番号],_構造物[管理水準]))</f>
        <v/>
      </c>
    </row>
    <row r="77" spans="1:19">
      <c r="A77" s="6" cm="1">
        <f t="array" ref="A77">ROW()-ROW(_グループ[#Headers])</f>
        <v>76</v>
      </c>
      <c r="B77" s="8" t="str" cm="1">
        <f t="array" ref="B77">IFERROR(INDEX(_xlfn._xlws.SORT(_xlfn.UNIQUE(_xlfn._xlws.FILTER(_構造物[グループ番号],_構造物[グループ番号]&lt;&gt;"")),1,1,FALSE),_グループ[[#This Row],[通し番号]],0),"")</f>
        <v/>
      </c>
      <c r="C77" t="str" cm="1">
        <f t="array" ref="C77">_xlfn.IFS(_グループ[[#This Row],[グループ番号]]="","",TRUE,_xlfn.XLOOKUP(_グループ[[#This Row],[グループ番号]],_構造物[グループ番号],_構造物[施設番号]))</f>
        <v/>
      </c>
      <c r="D77" t="str" cm="1">
        <f t="array" ref="D77">_xlfn.IFS(_グループ[[#This Row],[グループ番号]]="","",TRUE,_xlfn.XLOOKUP(_グループ[[#This Row],[グループ番号]],_構造物[グループ番号],_構造物[地区名]))</f>
        <v/>
      </c>
      <c r="E77" t="str" cm="1">
        <f t="array" ref="E77">_xlfn.IFS(_グループ[[#This Row],[グループ番号]]="","",TRUE,_xlfn.XLOOKUP(_グループ[[#This Row],[グループ番号]],_構造物[グループ番号],_構造物[施設名]))</f>
        <v/>
      </c>
      <c r="F77" t="str" cm="1">
        <f t="array" ref="F77">_xlfn.IFS(_グループ[[#This Row],[グループ番号]]="","",TRUE,_xlfn.XLOOKUP(_グループ[[#This Row],[グループ番号]],_構造物[グループ番号],_構造物[区分]))</f>
        <v/>
      </c>
      <c r="G77" t="str" cm="1">
        <f t="array" ref="G77">_xlfn.IFS(_グループ[[#This Row],[グループ番号]]="","",_xlfn.XLOOKUP(_グループ[[#This Row],[グループ番号]],_構造物[グループ番号],_構造物[形式/設備名])="","",TRUE,_xlfn.XLOOKUP(_グループ[[#This Row],[グループ番号]],_構造物[グループ番号],_構造物[形式/設備名]))</f>
        <v/>
      </c>
      <c r="H77" t="str" cm="1">
        <f t="array" ref="H77">_xlfn.IFS(_グループ[[#This Row],[グループ番号]]="","",_xlfn.XLOOKUP(_グループ[[#This Row],[グループ番号]],_構造物[グループ番号],_構造物[規格/装置名])="","",TRUE,_xlfn.XLOOKUP(_グループ[[#This Row],[グループ番号]],_構造物[グループ番号],_構造物[規格/装置名]))</f>
        <v/>
      </c>
      <c r="I77" t="str" cm="1">
        <f t="array" ref="I77">_xlfn.IFS(_グループ[[#This Row],[グループ番号]]="","",_xlfn.XLOOKUP(_グループ[[#This Row],[グループ番号]],_構造物[グループ番号],_構造物[規模/部位])="","",TRUE,_xlfn.XLOOKUP(_グループ[[#This Row],[グループ番号]],_構造物[グループ番号],_構造物[規模/部位]))</f>
        <v/>
      </c>
      <c r="J77" s="14" t="str" cm="1">
        <f t="array" ref="J77">_xlfn.IFS(_グループ[[#This Row],[グループ番号]]="","",TRUE,SUMIFS(_構造物[数量],_構造物[グループ番号],_グループ[[#This Row],[グループ番号]]))</f>
        <v/>
      </c>
      <c r="K77" t="str" cm="1">
        <f t="array" ref="K77">_xlfn.IFS(_グループ[[#This Row],[グループ番号]]="","",TRUE,_xlfn.XLOOKUP(_グループ[[#This Row],[グループ番号]],_構造物[グループ番号],_構造物[単位]))</f>
        <v/>
      </c>
      <c r="L77" s="3" t="str" cm="1">
        <f t="array" ref="L77">_xlfn.IFS(_グループ[[#This Row],[グループ番号]]="","",TRUE,_xlfn.XLOOKUP(_グループ[[#This Row],[グループ番号]],_構造物[グループ番号],_構造物[供用開始年度(交換年度)]))</f>
        <v/>
      </c>
      <c r="M77" s="3" t="str" cm="1">
        <f t="array" ref="M77">_xlfn.IFS(_グループ[[#This Row],[グループ番号]]="","",_xlfn.XLOOKUP(_グループ[[#This Row],[グループ番号]],_構造物[グループ番号],_構造物[現在の健全度])="","",TRUE,_xlfn.XLOOKUP(_グループ[[#This Row],[グループ番号]],_構造物[グループ番号],_構造物[現在の健全度]))</f>
        <v/>
      </c>
      <c r="N77" t="str" cm="1">
        <f t="array" ref="N77">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77" s="3" t="str" cm="1">
        <f t="array" ref="O77">_xlfn.IFS(_グループ[[#This Row],[グループ番号]]="","",TRUE,_xlfn.XLOOKUP(_グループ[[#This Row],[グループ番号]],_構造物[グループ番号],_構造物[参考耐用年数]))</f>
        <v/>
      </c>
      <c r="P77" s="3"/>
      <c r="Q77" s="3" t="str" cm="1">
        <f t="array" aca="1" ref="Q77" ca="1">_xlfn.IFS(_グループ[[#This Row],[グループ番号]]="","",_グループ[[#This Row],[性能低下予測方法]]&lt;&gt;"余寿命","",TRUE,_グループ[[#This Row],[参考耐用年数]]-(OFFSET(_共通[[#Headers],[機能診断年度]],1,0)-_グループ[[#This Row],[供用開始年度(交換年度)]]))</f>
        <v/>
      </c>
      <c r="R77" t="str" cm="1">
        <f t="array" ref="R77">_xlfn.IFS(_グループ[[#This Row],[グループ番号]]="","",_グループ[[#This Row],[性能低下予測方法]]&lt;&gt;"余寿命","",TRUE,"参考耐用年数－経過年数")</f>
        <v/>
      </c>
      <c r="S77" s="3" t="str" cm="1">
        <f t="array" ref="S77">_xlfn.IFS(_グループ[[#This Row],[グループ番号]]="","",TRUE,_xlfn.XLOOKUP(_グループ[[#This Row],[グループ番号]],_構造物[グループ番号],_構造物[管理水準]))</f>
        <v/>
      </c>
    </row>
    <row r="78" spans="1:19">
      <c r="A78" s="6" cm="1">
        <f t="array" ref="A78">ROW()-ROW(_グループ[#Headers])</f>
        <v>77</v>
      </c>
      <c r="B78" s="8" t="str" cm="1">
        <f t="array" ref="B78">IFERROR(INDEX(_xlfn._xlws.SORT(_xlfn.UNIQUE(_xlfn._xlws.FILTER(_構造物[グループ番号],_構造物[グループ番号]&lt;&gt;"")),1,1,FALSE),_グループ[[#This Row],[通し番号]],0),"")</f>
        <v/>
      </c>
      <c r="C78" t="str" cm="1">
        <f t="array" ref="C78">_xlfn.IFS(_グループ[[#This Row],[グループ番号]]="","",TRUE,_xlfn.XLOOKUP(_グループ[[#This Row],[グループ番号]],_構造物[グループ番号],_構造物[施設番号]))</f>
        <v/>
      </c>
      <c r="D78" t="str" cm="1">
        <f t="array" ref="D78">_xlfn.IFS(_グループ[[#This Row],[グループ番号]]="","",TRUE,_xlfn.XLOOKUP(_グループ[[#This Row],[グループ番号]],_構造物[グループ番号],_構造物[地区名]))</f>
        <v/>
      </c>
      <c r="E78" t="str" cm="1">
        <f t="array" ref="E78">_xlfn.IFS(_グループ[[#This Row],[グループ番号]]="","",TRUE,_xlfn.XLOOKUP(_グループ[[#This Row],[グループ番号]],_構造物[グループ番号],_構造物[施設名]))</f>
        <v/>
      </c>
      <c r="F78" t="str" cm="1">
        <f t="array" ref="F78">_xlfn.IFS(_グループ[[#This Row],[グループ番号]]="","",TRUE,_xlfn.XLOOKUP(_グループ[[#This Row],[グループ番号]],_構造物[グループ番号],_構造物[区分]))</f>
        <v/>
      </c>
      <c r="G78" t="str" cm="1">
        <f t="array" ref="G78">_xlfn.IFS(_グループ[[#This Row],[グループ番号]]="","",_xlfn.XLOOKUP(_グループ[[#This Row],[グループ番号]],_構造物[グループ番号],_構造物[形式/設備名])="","",TRUE,_xlfn.XLOOKUP(_グループ[[#This Row],[グループ番号]],_構造物[グループ番号],_構造物[形式/設備名]))</f>
        <v/>
      </c>
      <c r="H78" t="str" cm="1">
        <f t="array" ref="H78">_xlfn.IFS(_グループ[[#This Row],[グループ番号]]="","",_xlfn.XLOOKUP(_グループ[[#This Row],[グループ番号]],_構造物[グループ番号],_構造物[規格/装置名])="","",TRUE,_xlfn.XLOOKUP(_グループ[[#This Row],[グループ番号]],_構造物[グループ番号],_構造物[規格/装置名]))</f>
        <v/>
      </c>
      <c r="I78" t="str" cm="1">
        <f t="array" ref="I78">_xlfn.IFS(_グループ[[#This Row],[グループ番号]]="","",_xlfn.XLOOKUP(_グループ[[#This Row],[グループ番号]],_構造物[グループ番号],_構造物[規模/部位])="","",TRUE,_xlfn.XLOOKUP(_グループ[[#This Row],[グループ番号]],_構造物[グループ番号],_構造物[規模/部位]))</f>
        <v/>
      </c>
      <c r="J78" s="14" t="str" cm="1">
        <f t="array" ref="J78">_xlfn.IFS(_グループ[[#This Row],[グループ番号]]="","",TRUE,SUMIFS(_構造物[数量],_構造物[グループ番号],_グループ[[#This Row],[グループ番号]]))</f>
        <v/>
      </c>
      <c r="K78" t="str" cm="1">
        <f t="array" ref="K78">_xlfn.IFS(_グループ[[#This Row],[グループ番号]]="","",TRUE,_xlfn.XLOOKUP(_グループ[[#This Row],[グループ番号]],_構造物[グループ番号],_構造物[単位]))</f>
        <v/>
      </c>
      <c r="L78" s="3" t="str" cm="1">
        <f t="array" ref="L78">_xlfn.IFS(_グループ[[#This Row],[グループ番号]]="","",TRUE,_xlfn.XLOOKUP(_グループ[[#This Row],[グループ番号]],_構造物[グループ番号],_構造物[供用開始年度(交換年度)]))</f>
        <v/>
      </c>
      <c r="M78" s="3" t="str" cm="1">
        <f t="array" ref="M78">_xlfn.IFS(_グループ[[#This Row],[グループ番号]]="","",_xlfn.XLOOKUP(_グループ[[#This Row],[グループ番号]],_構造物[グループ番号],_構造物[現在の健全度])="","",TRUE,_xlfn.XLOOKUP(_グループ[[#This Row],[グループ番号]],_構造物[グループ番号],_構造物[現在の健全度]))</f>
        <v/>
      </c>
      <c r="N78" t="str" cm="1">
        <f t="array" ref="N78">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78" s="3" t="str" cm="1">
        <f t="array" ref="O78">_xlfn.IFS(_グループ[[#This Row],[グループ番号]]="","",TRUE,_xlfn.XLOOKUP(_グループ[[#This Row],[グループ番号]],_構造物[グループ番号],_構造物[参考耐用年数]))</f>
        <v/>
      </c>
      <c r="P78" s="3"/>
      <c r="Q78" s="3" t="str" cm="1">
        <f t="array" aca="1" ref="Q78" ca="1">_xlfn.IFS(_グループ[[#This Row],[グループ番号]]="","",_グループ[[#This Row],[性能低下予測方法]]&lt;&gt;"余寿命","",TRUE,_グループ[[#This Row],[参考耐用年数]]-(OFFSET(_共通[[#Headers],[機能診断年度]],1,0)-_グループ[[#This Row],[供用開始年度(交換年度)]]))</f>
        <v/>
      </c>
      <c r="R78" t="str" cm="1">
        <f t="array" ref="R78">_xlfn.IFS(_グループ[[#This Row],[グループ番号]]="","",_グループ[[#This Row],[性能低下予測方法]]&lt;&gt;"余寿命","",TRUE,"参考耐用年数－経過年数")</f>
        <v/>
      </c>
      <c r="S78" s="3" t="str" cm="1">
        <f t="array" ref="S78">_xlfn.IFS(_グループ[[#This Row],[グループ番号]]="","",TRUE,_xlfn.XLOOKUP(_グループ[[#This Row],[グループ番号]],_構造物[グループ番号],_構造物[管理水準]))</f>
        <v/>
      </c>
    </row>
    <row r="79" spans="1:19">
      <c r="A79" s="6" cm="1">
        <f t="array" ref="A79">ROW()-ROW(_グループ[#Headers])</f>
        <v>78</v>
      </c>
      <c r="B79" s="8" t="str" cm="1">
        <f t="array" ref="B79">IFERROR(INDEX(_xlfn._xlws.SORT(_xlfn.UNIQUE(_xlfn._xlws.FILTER(_構造物[グループ番号],_構造物[グループ番号]&lt;&gt;"")),1,1,FALSE),_グループ[[#This Row],[通し番号]],0),"")</f>
        <v/>
      </c>
      <c r="C79" t="str" cm="1">
        <f t="array" ref="C79">_xlfn.IFS(_グループ[[#This Row],[グループ番号]]="","",TRUE,_xlfn.XLOOKUP(_グループ[[#This Row],[グループ番号]],_構造物[グループ番号],_構造物[施設番号]))</f>
        <v/>
      </c>
      <c r="D79" t="str" cm="1">
        <f t="array" ref="D79">_xlfn.IFS(_グループ[[#This Row],[グループ番号]]="","",TRUE,_xlfn.XLOOKUP(_グループ[[#This Row],[グループ番号]],_構造物[グループ番号],_構造物[地区名]))</f>
        <v/>
      </c>
      <c r="E79" t="str" cm="1">
        <f t="array" ref="E79">_xlfn.IFS(_グループ[[#This Row],[グループ番号]]="","",TRUE,_xlfn.XLOOKUP(_グループ[[#This Row],[グループ番号]],_構造物[グループ番号],_構造物[施設名]))</f>
        <v/>
      </c>
      <c r="F79" t="str" cm="1">
        <f t="array" ref="F79">_xlfn.IFS(_グループ[[#This Row],[グループ番号]]="","",TRUE,_xlfn.XLOOKUP(_グループ[[#This Row],[グループ番号]],_構造物[グループ番号],_構造物[区分]))</f>
        <v/>
      </c>
      <c r="G79" t="str" cm="1">
        <f t="array" ref="G79">_xlfn.IFS(_グループ[[#This Row],[グループ番号]]="","",_xlfn.XLOOKUP(_グループ[[#This Row],[グループ番号]],_構造物[グループ番号],_構造物[形式/設備名])="","",TRUE,_xlfn.XLOOKUP(_グループ[[#This Row],[グループ番号]],_構造物[グループ番号],_構造物[形式/設備名]))</f>
        <v/>
      </c>
      <c r="H79" t="str" cm="1">
        <f t="array" ref="H79">_xlfn.IFS(_グループ[[#This Row],[グループ番号]]="","",_xlfn.XLOOKUP(_グループ[[#This Row],[グループ番号]],_構造物[グループ番号],_構造物[規格/装置名])="","",TRUE,_xlfn.XLOOKUP(_グループ[[#This Row],[グループ番号]],_構造物[グループ番号],_構造物[規格/装置名]))</f>
        <v/>
      </c>
      <c r="I79" t="str" cm="1">
        <f t="array" ref="I79">_xlfn.IFS(_グループ[[#This Row],[グループ番号]]="","",_xlfn.XLOOKUP(_グループ[[#This Row],[グループ番号]],_構造物[グループ番号],_構造物[規模/部位])="","",TRUE,_xlfn.XLOOKUP(_グループ[[#This Row],[グループ番号]],_構造物[グループ番号],_構造物[規模/部位]))</f>
        <v/>
      </c>
      <c r="J79" s="14" t="str" cm="1">
        <f t="array" ref="J79">_xlfn.IFS(_グループ[[#This Row],[グループ番号]]="","",TRUE,SUMIFS(_構造物[数量],_構造物[グループ番号],_グループ[[#This Row],[グループ番号]]))</f>
        <v/>
      </c>
      <c r="K79" t="str" cm="1">
        <f t="array" ref="K79">_xlfn.IFS(_グループ[[#This Row],[グループ番号]]="","",TRUE,_xlfn.XLOOKUP(_グループ[[#This Row],[グループ番号]],_構造物[グループ番号],_構造物[単位]))</f>
        <v/>
      </c>
      <c r="L79" s="3" t="str" cm="1">
        <f t="array" ref="L79">_xlfn.IFS(_グループ[[#This Row],[グループ番号]]="","",TRUE,_xlfn.XLOOKUP(_グループ[[#This Row],[グループ番号]],_構造物[グループ番号],_構造物[供用開始年度(交換年度)]))</f>
        <v/>
      </c>
      <c r="M79" s="3" t="str" cm="1">
        <f t="array" ref="M79">_xlfn.IFS(_グループ[[#This Row],[グループ番号]]="","",_xlfn.XLOOKUP(_グループ[[#This Row],[グループ番号]],_構造物[グループ番号],_構造物[現在の健全度])="","",TRUE,_xlfn.XLOOKUP(_グループ[[#This Row],[グループ番号]],_構造物[グループ番号],_構造物[現在の健全度]))</f>
        <v/>
      </c>
      <c r="N79" t="str" cm="1">
        <f t="array" ref="N79">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79" s="3" t="str" cm="1">
        <f t="array" ref="O79">_xlfn.IFS(_グループ[[#This Row],[グループ番号]]="","",TRUE,_xlfn.XLOOKUP(_グループ[[#This Row],[グループ番号]],_構造物[グループ番号],_構造物[参考耐用年数]))</f>
        <v/>
      </c>
      <c r="P79" s="3"/>
      <c r="Q79" s="3" t="str" cm="1">
        <f t="array" aca="1" ref="Q79" ca="1">_xlfn.IFS(_グループ[[#This Row],[グループ番号]]="","",_グループ[[#This Row],[性能低下予測方法]]&lt;&gt;"余寿命","",TRUE,_グループ[[#This Row],[参考耐用年数]]-(OFFSET(_共通[[#Headers],[機能診断年度]],1,0)-_グループ[[#This Row],[供用開始年度(交換年度)]]))</f>
        <v/>
      </c>
      <c r="R79" t="str" cm="1">
        <f t="array" ref="R79">_xlfn.IFS(_グループ[[#This Row],[グループ番号]]="","",_グループ[[#This Row],[性能低下予測方法]]&lt;&gt;"余寿命","",TRUE,"参考耐用年数－経過年数")</f>
        <v/>
      </c>
      <c r="S79" s="3" t="str" cm="1">
        <f t="array" ref="S79">_xlfn.IFS(_グループ[[#This Row],[グループ番号]]="","",TRUE,_xlfn.XLOOKUP(_グループ[[#This Row],[グループ番号]],_構造物[グループ番号],_構造物[管理水準]))</f>
        <v/>
      </c>
    </row>
    <row r="80" spans="1:19">
      <c r="A80" s="6" cm="1">
        <f t="array" ref="A80">ROW()-ROW(_グループ[#Headers])</f>
        <v>79</v>
      </c>
      <c r="B80" s="8" t="str" cm="1">
        <f t="array" ref="B80">IFERROR(INDEX(_xlfn._xlws.SORT(_xlfn.UNIQUE(_xlfn._xlws.FILTER(_構造物[グループ番号],_構造物[グループ番号]&lt;&gt;"")),1,1,FALSE),_グループ[[#This Row],[通し番号]],0),"")</f>
        <v/>
      </c>
      <c r="C80" t="str" cm="1">
        <f t="array" ref="C80">_xlfn.IFS(_グループ[[#This Row],[グループ番号]]="","",TRUE,_xlfn.XLOOKUP(_グループ[[#This Row],[グループ番号]],_構造物[グループ番号],_構造物[施設番号]))</f>
        <v/>
      </c>
      <c r="D80" t="str" cm="1">
        <f t="array" ref="D80">_xlfn.IFS(_グループ[[#This Row],[グループ番号]]="","",TRUE,_xlfn.XLOOKUP(_グループ[[#This Row],[グループ番号]],_構造物[グループ番号],_構造物[地区名]))</f>
        <v/>
      </c>
      <c r="E80" t="str" cm="1">
        <f t="array" ref="E80">_xlfn.IFS(_グループ[[#This Row],[グループ番号]]="","",TRUE,_xlfn.XLOOKUP(_グループ[[#This Row],[グループ番号]],_構造物[グループ番号],_構造物[施設名]))</f>
        <v/>
      </c>
      <c r="F80" t="str" cm="1">
        <f t="array" ref="F80">_xlfn.IFS(_グループ[[#This Row],[グループ番号]]="","",TRUE,_xlfn.XLOOKUP(_グループ[[#This Row],[グループ番号]],_構造物[グループ番号],_構造物[区分]))</f>
        <v/>
      </c>
      <c r="G80" t="str" cm="1">
        <f t="array" ref="G80">_xlfn.IFS(_グループ[[#This Row],[グループ番号]]="","",_xlfn.XLOOKUP(_グループ[[#This Row],[グループ番号]],_構造物[グループ番号],_構造物[形式/設備名])="","",TRUE,_xlfn.XLOOKUP(_グループ[[#This Row],[グループ番号]],_構造物[グループ番号],_構造物[形式/設備名]))</f>
        <v/>
      </c>
      <c r="H80" t="str" cm="1">
        <f t="array" ref="H80">_xlfn.IFS(_グループ[[#This Row],[グループ番号]]="","",_xlfn.XLOOKUP(_グループ[[#This Row],[グループ番号]],_構造物[グループ番号],_構造物[規格/装置名])="","",TRUE,_xlfn.XLOOKUP(_グループ[[#This Row],[グループ番号]],_構造物[グループ番号],_構造物[規格/装置名]))</f>
        <v/>
      </c>
      <c r="I80" t="str" cm="1">
        <f t="array" ref="I80">_xlfn.IFS(_グループ[[#This Row],[グループ番号]]="","",_xlfn.XLOOKUP(_グループ[[#This Row],[グループ番号]],_構造物[グループ番号],_構造物[規模/部位])="","",TRUE,_xlfn.XLOOKUP(_グループ[[#This Row],[グループ番号]],_構造物[グループ番号],_構造物[規模/部位]))</f>
        <v/>
      </c>
      <c r="J80" s="14" t="str" cm="1">
        <f t="array" ref="J80">_xlfn.IFS(_グループ[[#This Row],[グループ番号]]="","",TRUE,SUMIFS(_構造物[数量],_構造物[グループ番号],_グループ[[#This Row],[グループ番号]]))</f>
        <v/>
      </c>
      <c r="K80" t="str" cm="1">
        <f t="array" ref="K80">_xlfn.IFS(_グループ[[#This Row],[グループ番号]]="","",TRUE,_xlfn.XLOOKUP(_グループ[[#This Row],[グループ番号]],_構造物[グループ番号],_構造物[単位]))</f>
        <v/>
      </c>
      <c r="L80" s="3" t="str" cm="1">
        <f t="array" ref="L80">_xlfn.IFS(_グループ[[#This Row],[グループ番号]]="","",TRUE,_xlfn.XLOOKUP(_グループ[[#This Row],[グループ番号]],_構造物[グループ番号],_構造物[供用開始年度(交換年度)]))</f>
        <v/>
      </c>
      <c r="M80" s="3" t="str" cm="1">
        <f t="array" ref="M80">_xlfn.IFS(_グループ[[#This Row],[グループ番号]]="","",_xlfn.XLOOKUP(_グループ[[#This Row],[グループ番号]],_構造物[グループ番号],_構造物[現在の健全度])="","",TRUE,_xlfn.XLOOKUP(_グループ[[#This Row],[グループ番号]],_構造物[グループ番号],_構造物[現在の健全度]))</f>
        <v/>
      </c>
      <c r="N80" t="str" cm="1">
        <f t="array" ref="N80">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80" s="3" t="str" cm="1">
        <f t="array" ref="O80">_xlfn.IFS(_グループ[[#This Row],[グループ番号]]="","",TRUE,_xlfn.XLOOKUP(_グループ[[#This Row],[グループ番号]],_構造物[グループ番号],_構造物[参考耐用年数]))</f>
        <v/>
      </c>
      <c r="P80" s="3"/>
      <c r="Q80" s="3" t="str" cm="1">
        <f t="array" aca="1" ref="Q80" ca="1">_xlfn.IFS(_グループ[[#This Row],[グループ番号]]="","",_グループ[[#This Row],[性能低下予測方法]]&lt;&gt;"余寿命","",TRUE,_グループ[[#This Row],[参考耐用年数]]-(OFFSET(_共通[[#Headers],[機能診断年度]],1,0)-_グループ[[#This Row],[供用開始年度(交換年度)]]))</f>
        <v/>
      </c>
      <c r="R80" t="str" cm="1">
        <f t="array" ref="R80">_xlfn.IFS(_グループ[[#This Row],[グループ番号]]="","",_グループ[[#This Row],[性能低下予測方法]]&lt;&gt;"余寿命","",TRUE,"参考耐用年数－経過年数")</f>
        <v/>
      </c>
      <c r="S80" s="3" t="str" cm="1">
        <f t="array" ref="S80">_xlfn.IFS(_グループ[[#This Row],[グループ番号]]="","",TRUE,_xlfn.XLOOKUP(_グループ[[#This Row],[グループ番号]],_構造物[グループ番号],_構造物[管理水準]))</f>
        <v/>
      </c>
    </row>
    <row r="81" spans="1:19">
      <c r="A81" s="6" cm="1">
        <f t="array" ref="A81">ROW()-ROW(_グループ[#Headers])</f>
        <v>80</v>
      </c>
      <c r="B81" s="8" t="str" cm="1">
        <f t="array" ref="B81">IFERROR(INDEX(_xlfn._xlws.SORT(_xlfn.UNIQUE(_xlfn._xlws.FILTER(_構造物[グループ番号],_構造物[グループ番号]&lt;&gt;"")),1,1,FALSE),_グループ[[#This Row],[通し番号]],0),"")</f>
        <v/>
      </c>
      <c r="C81" t="str" cm="1">
        <f t="array" ref="C81">_xlfn.IFS(_グループ[[#This Row],[グループ番号]]="","",TRUE,_xlfn.XLOOKUP(_グループ[[#This Row],[グループ番号]],_構造物[グループ番号],_構造物[施設番号]))</f>
        <v/>
      </c>
      <c r="D81" t="str" cm="1">
        <f t="array" ref="D81">_xlfn.IFS(_グループ[[#This Row],[グループ番号]]="","",TRUE,_xlfn.XLOOKUP(_グループ[[#This Row],[グループ番号]],_構造物[グループ番号],_構造物[地区名]))</f>
        <v/>
      </c>
      <c r="E81" t="str" cm="1">
        <f t="array" ref="E81">_xlfn.IFS(_グループ[[#This Row],[グループ番号]]="","",TRUE,_xlfn.XLOOKUP(_グループ[[#This Row],[グループ番号]],_構造物[グループ番号],_構造物[施設名]))</f>
        <v/>
      </c>
      <c r="F81" t="str" cm="1">
        <f t="array" ref="F81">_xlfn.IFS(_グループ[[#This Row],[グループ番号]]="","",TRUE,_xlfn.XLOOKUP(_グループ[[#This Row],[グループ番号]],_構造物[グループ番号],_構造物[区分]))</f>
        <v/>
      </c>
      <c r="G81" t="str" cm="1">
        <f t="array" ref="G81">_xlfn.IFS(_グループ[[#This Row],[グループ番号]]="","",_xlfn.XLOOKUP(_グループ[[#This Row],[グループ番号]],_構造物[グループ番号],_構造物[形式/設備名])="","",TRUE,_xlfn.XLOOKUP(_グループ[[#This Row],[グループ番号]],_構造物[グループ番号],_構造物[形式/設備名]))</f>
        <v/>
      </c>
      <c r="H81" t="str" cm="1">
        <f t="array" ref="H81">_xlfn.IFS(_グループ[[#This Row],[グループ番号]]="","",_xlfn.XLOOKUP(_グループ[[#This Row],[グループ番号]],_構造物[グループ番号],_構造物[規格/装置名])="","",TRUE,_xlfn.XLOOKUP(_グループ[[#This Row],[グループ番号]],_構造物[グループ番号],_構造物[規格/装置名]))</f>
        <v/>
      </c>
      <c r="I81" t="str" cm="1">
        <f t="array" ref="I81">_xlfn.IFS(_グループ[[#This Row],[グループ番号]]="","",_xlfn.XLOOKUP(_グループ[[#This Row],[グループ番号]],_構造物[グループ番号],_構造物[規模/部位])="","",TRUE,_xlfn.XLOOKUP(_グループ[[#This Row],[グループ番号]],_構造物[グループ番号],_構造物[規模/部位]))</f>
        <v/>
      </c>
      <c r="J81" s="14" t="str" cm="1">
        <f t="array" ref="J81">_xlfn.IFS(_グループ[[#This Row],[グループ番号]]="","",TRUE,SUMIFS(_構造物[数量],_構造物[グループ番号],_グループ[[#This Row],[グループ番号]]))</f>
        <v/>
      </c>
      <c r="K81" t="str" cm="1">
        <f t="array" ref="K81">_xlfn.IFS(_グループ[[#This Row],[グループ番号]]="","",TRUE,_xlfn.XLOOKUP(_グループ[[#This Row],[グループ番号]],_構造物[グループ番号],_構造物[単位]))</f>
        <v/>
      </c>
      <c r="L81" s="3" t="str" cm="1">
        <f t="array" ref="L81">_xlfn.IFS(_グループ[[#This Row],[グループ番号]]="","",TRUE,_xlfn.XLOOKUP(_グループ[[#This Row],[グループ番号]],_構造物[グループ番号],_構造物[供用開始年度(交換年度)]))</f>
        <v/>
      </c>
      <c r="M81" s="3" t="str" cm="1">
        <f t="array" ref="M81">_xlfn.IFS(_グループ[[#This Row],[グループ番号]]="","",_xlfn.XLOOKUP(_グループ[[#This Row],[グループ番号]],_構造物[グループ番号],_構造物[現在の健全度])="","",TRUE,_xlfn.XLOOKUP(_グループ[[#This Row],[グループ番号]],_構造物[グループ番号],_構造物[現在の健全度]))</f>
        <v/>
      </c>
      <c r="N81" t="str" cm="1">
        <f t="array" ref="N81">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81" s="3" t="str" cm="1">
        <f t="array" ref="O81">_xlfn.IFS(_グループ[[#This Row],[グループ番号]]="","",TRUE,_xlfn.XLOOKUP(_グループ[[#This Row],[グループ番号]],_構造物[グループ番号],_構造物[参考耐用年数]))</f>
        <v/>
      </c>
      <c r="P81" s="3"/>
      <c r="Q81" s="3" t="str" cm="1">
        <f t="array" aca="1" ref="Q81" ca="1">_xlfn.IFS(_グループ[[#This Row],[グループ番号]]="","",_グループ[[#This Row],[性能低下予測方法]]&lt;&gt;"余寿命","",TRUE,_グループ[[#This Row],[参考耐用年数]]-(OFFSET(_共通[[#Headers],[機能診断年度]],1,0)-_グループ[[#This Row],[供用開始年度(交換年度)]]))</f>
        <v/>
      </c>
      <c r="R81" t="str" cm="1">
        <f t="array" ref="R81">_xlfn.IFS(_グループ[[#This Row],[グループ番号]]="","",_グループ[[#This Row],[性能低下予測方法]]&lt;&gt;"余寿命","",TRUE,"参考耐用年数－経過年数")</f>
        <v/>
      </c>
      <c r="S81" s="3" t="str" cm="1">
        <f t="array" ref="S81">_xlfn.IFS(_グループ[[#This Row],[グループ番号]]="","",TRUE,_xlfn.XLOOKUP(_グループ[[#This Row],[グループ番号]],_構造物[グループ番号],_構造物[管理水準]))</f>
        <v/>
      </c>
    </row>
    <row r="82" spans="1:19">
      <c r="A82" s="6" cm="1">
        <f t="array" ref="A82">ROW()-ROW(_グループ[#Headers])</f>
        <v>81</v>
      </c>
      <c r="B82" s="8" t="str" cm="1">
        <f t="array" ref="B82">IFERROR(INDEX(_xlfn._xlws.SORT(_xlfn.UNIQUE(_xlfn._xlws.FILTER(_構造物[グループ番号],_構造物[グループ番号]&lt;&gt;"")),1,1,FALSE),_グループ[[#This Row],[通し番号]],0),"")</f>
        <v/>
      </c>
      <c r="C82" t="str" cm="1">
        <f t="array" ref="C82">_xlfn.IFS(_グループ[[#This Row],[グループ番号]]="","",TRUE,_xlfn.XLOOKUP(_グループ[[#This Row],[グループ番号]],_構造物[グループ番号],_構造物[施設番号]))</f>
        <v/>
      </c>
      <c r="D82" t="str" cm="1">
        <f t="array" ref="D82">_xlfn.IFS(_グループ[[#This Row],[グループ番号]]="","",TRUE,_xlfn.XLOOKUP(_グループ[[#This Row],[グループ番号]],_構造物[グループ番号],_構造物[地区名]))</f>
        <v/>
      </c>
      <c r="E82" t="str" cm="1">
        <f t="array" ref="E82">_xlfn.IFS(_グループ[[#This Row],[グループ番号]]="","",TRUE,_xlfn.XLOOKUP(_グループ[[#This Row],[グループ番号]],_構造物[グループ番号],_構造物[施設名]))</f>
        <v/>
      </c>
      <c r="F82" t="str" cm="1">
        <f t="array" ref="F82">_xlfn.IFS(_グループ[[#This Row],[グループ番号]]="","",TRUE,_xlfn.XLOOKUP(_グループ[[#This Row],[グループ番号]],_構造物[グループ番号],_構造物[区分]))</f>
        <v/>
      </c>
      <c r="G82" t="str" cm="1">
        <f t="array" ref="G82">_xlfn.IFS(_グループ[[#This Row],[グループ番号]]="","",_xlfn.XLOOKUP(_グループ[[#This Row],[グループ番号]],_構造物[グループ番号],_構造物[形式/設備名])="","",TRUE,_xlfn.XLOOKUP(_グループ[[#This Row],[グループ番号]],_構造物[グループ番号],_構造物[形式/設備名]))</f>
        <v/>
      </c>
      <c r="H82" t="str" cm="1">
        <f t="array" ref="H82">_xlfn.IFS(_グループ[[#This Row],[グループ番号]]="","",_xlfn.XLOOKUP(_グループ[[#This Row],[グループ番号]],_構造物[グループ番号],_構造物[規格/装置名])="","",TRUE,_xlfn.XLOOKUP(_グループ[[#This Row],[グループ番号]],_構造物[グループ番号],_構造物[規格/装置名]))</f>
        <v/>
      </c>
      <c r="I82" t="str" cm="1">
        <f t="array" ref="I82">_xlfn.IFS(_グループ[[#This Row],[グループ番号]]="","",_xlfn.XLOOKUP(_グループ[[#This Row],[グループ番号]],_構造物[グループ番号],_構造物[規模/部位])="","",TRUE,_xlfn.XLOOKUP(_グループ[[#This Row],[グループ番号]],_構造物[グループ番号],_構造物[規模/部位]))</f>
        <v/>
      </c>
      <c r="J82" s="14" t="str" cm="1">
        <f t="array" ref="J82">_xlfn.IFS(_グループ[[#This Row],[グループ番号]]="","",TRUE,SUMIFS(_構造物[数量],_構造物[グループ番号],_グループ[[#This Row],[グループ番号]]))</f>
        <v/>
      </c>
      <c r="K82" t="str" cm="1">
        <f t="array" ref="K82">_xlfn.IFS(_グループ[[#This Row],[グループ番号]]="","",TRUE,_xlfn.XLOOKUP(_グループ[[#This Row],[グループ番号]],_構造物[グループ番号],_構造物[単位]))</f>
        <v/>
      </c>
      <c r="L82" s="3" t="str" cm="1">
        <f t="array" ref="L82">_xlfn.IFS(_グループ[[#This Row],[グループ番号]]="","",TRUE,_xlfn.XLOOKUP(_グループ[[#This Row],[グループ番号]],_構造物[グループ番号],_構造物[供用開始年度(交換年度)]))</f>
        <v/>
      </c>
      <c r="M82" s="3" t="str" cm="1">
        <f t="array" ref="M82">_xlfn.IFS(_グループ[[#This Row],[グループ番号]]="","",_xlfn.XLOOKUP(_グループ[[#This Row],[グループ番号]],_構造物[グループ番号],_構造物[現在の健全度])="","",TRUE,_xlfn.XLOOKUP(_グループ[[#This Row],[グループ番号]],_構造物[グループ番号],_構造物[現在の健全度]))</f>
        <v/>
      </c>
      <c r="N82" t="str" cm="1">
        <f t="array" ref="N82">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82" s="3" t="str" cm="1">
        <f t="array" ref="O82">_xlfn.IFS(_グループ[[#This Row],[グループ番号]]="","",TRUE,_xlfn.XLOOKUP(_グループ[[#This Row],[グループ番号]],_構造物[グループ番号],_構造物[参考耐用年数]))</f>
        <v/>
      </c>
      <c r="P82" s="3"/>
      <c r="Q82" s="3" t="str" cm="1">
        <f t="array" aca="1" ref="Q82" ca="1">_xlfn.IFS(_グループ[[#This Row],[グループ番号]]="","",_グループ[[#This Row],[性能低下予測方法]]&lt;&gt;"余寿命","",TRUE,_グループ[[#This Row],[参考耐用年数]]-(OFFSET(_共通[[#Headers],[機能診断年度]],1,0)-_グループ[[#This Row],[供用開始年度(交換年度)]]))</f>
        <v/>
      </c>
      <c r="R82" t="str" cm="1">
        <f t="array" ref="R82">_xlfn.IFS(_グループ[[#This Row],[グループ番号]]="","",_グループ[[#This Row],[性能低下予測方法]]&lt;&gt;"余寿命","",TRUE,"参考耐用年数－経過年数")</f>
        <v/>
      </c>
      <c r="S82" s="3" t="str" cm="1">
        <f t="array" ref="S82">_xlfn.IFS(_グループ[[#This Row],[グループ番号]]="","",TRUE,_xlfn.XLOOKUP(_グループ[[#This Row],[グループ番号]],_構造物[グループ番号],_構造物[管理水準]))</f>
        <v/>
      </c>
    </row>
    <row r="83" spans="1:19">
      <c r="A83" s="6" cm="1">
        <f t="array" ref="A83">ROW()-ROW(_グループ[#Headers])</f>
        <v>82</v>
      </c>
      <c r="B83" s="8" t="str" cm="1">
        <f t="array" ref="B83">IFERROR(INDEX(_xlfn._xlws.SORT(_xlfn.UNIQUE(_xlfn._xlws.FILTER(_構造物[グループ番号],_構造物[グループ番号]&lt;&gt;"")),1,1,FALSE),_グループ[[#This Row],[通し番号]],0),"")</f>
        <v/>
      </c>
      <c r="C83" t="str" cm="1">
        <f t="array" ref="C83">_xlfn.IFS(_グループ[[#This Row],[グループ番号]]="","",TRUE,_xlfn.XLOOKUP(_グループ[[#This Row],[グループ番号]],_構造物[グループ番号],_構造物[施設番号]))</f>
        <v/>
      </c>
      <c r="D83" t="str" cm="1">
        <f t="array" ref="D83">_xlfn.IFS(_グループ[[#This Row],[グループ番号]]="","",TRUE,_xlfn.XLOOKUP(_グループ[[#This Row],[グループ番号]],_構造物[グループ番号],_構造物[地区名]))</f>
        <v/>
      </c>
      <c r="E83" t="str" cm="1">
        <f t="array" ref="E83">_xlfn.IFS(_グループ[[#This Row],[グループ番号]]="","",TRUE,_xlfn.XLOOKUP(_グループ[[#This Row],[グループ番号]],_構造物[グループ番号],_構造物[施設名]))</f>
        <v/>
      </c>
      <c r="F83" t="str" cm="1">
        <f t="array" ref="F83">_xlfn.IFS(_グループ[[#This Row],[グループ番号]]="","",TRUE,_xlfn.XLOOKUP(_グループ[[#This Row],[グループ番号]],_構造物[グループ番号],_構造物[区分]))</f>
        <v/>
      </c>
      <c r="G83" t="str" cm="1">
        <f t="array" ref="G83">_xlfn.IFS(_グループ[[#This Row],[グループ番号]]="","",_xlfn.XLOOKUP(_グループ[[#This Row],[グループ番号]],_構造物[グループ番号],_構造物[形式/設備名])="","",TRUE,_xlfn.XLOOKUP(_グループ[[#This Row],[グループ番号]],_構造物[グループ番号],_構造物[形式/設備名]))</f>
        <v/>
      </c>
      <c r="H83" t="str" cm="1">
        <f t="array" ref="H83">_xlfn.IFS(_グループ[[#This Row],[グループ番号]]="","",_xlfn.XLOOKUP(_グループ[[#This Row],[グループ番号]],_構造物[グループ番号],_構造物[規格/装置名])="","",TRUE,_xlfn.XLOOKUP(_グループ[[#This Row],[グループ番号]],_構造物[グループ番号],_構造物[規格/装置名]))</f>
        <v/>
      </c>
      <c r="I83" t="str" cm="1">
        <f t="array" ref="I83">_xlfn.IFS(_グループ[[#This Row],[グループ番号]]="","",_xlfn.XLOOKUP(_グループ[[#This Row],[グループ番号]],_構造物[グループ番号],_構造物[規模/部位])="","",TRUE,_xlfn.XLOOKUP(_グループ[[#This Row],[グループ番号]],_構造物[グループ番号],_構造物[規模/部位]))</f>
        <v/>
      </c>
      <c r="J83" s="14" t="str" cm="1">
        <f t="array" ref="J83">_xlfn.IFS(_グループ[[#This Row],[グループ番号]]="","",TRUE,SUMIFS(_構造物[数量],_構造物[グループ番号],_グループ[[#This Row],[グループ番号]]))</f>
        <v/>
      </c>
      <c r="K83" t="str" cm="1">
        <f t="array" ref="K83">_xlfn.IFS(_グループ[[#This Row],[グループ番号]]="","",TRUE,_xlfn.XLOOKUP(_グループ[[#This Row],[グループ番号]],_構造物[グループ番号],_構造物[単位]))</f>
        <v/>
      </c>
      <c r="L83" s="3" t="str" cm="1">
        <f t="array" ref="L83">_xlfn.IFS(_グループ[[#This Row],[グループ番号]]="","",TRUE,_xlfn.XLOOKUP(_グループ[[#This Row],[グループ番号]],_構造物[グループ番号],_構造物[供用開始年度(交換年度)]))</f>
        <v/>
      </c>
      <c r="M83" s="3" t="str" cm="1">
        <f t="array" ref="M83">_xlfn.IFS(_グループ[[#This Row],[グループ番号]]="","",_xlfn.XLOOKUP(_グループ[[#This Row],[グループ番号]],_構造物[グループ番号],_構造物[現在の健全度])="","",TRUE,_xlfn.XLOOKUP(_グループ[[#This Row],[グループ番号]],_構造物[グループ番号],_構造物[現在の健全度]))</f>
        <v/>
      </c>
      <c r="N83" t="str" cm="1">
        <f t="array" ref="N83">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83" s="3" t="str" cm="1">
        <f t="array" ref="O83">_xlfn.IFS(_グループ[[#This Row],[グループ番号]]="","",TRUE,_xlfn.XLOOKUP(_グループ[[#This Row],[グループ番号]],_構造物[グループ番号],_構造物[参考耐用年数]))</f>
        <v/>
      </c>
      <c r="P83" s="3"/>
      <c r="Q83" s="3" t="str" cm="1">
        <f t="array" aca="1" ref="Q83" ca="1">_xlfn.IFS(_グループ[[#This Row],[グループ番号]]="","",_グループ[[#This Row],[性能低下予測方法]]&lt;&gt;"余寿命","",TRUE,_グループ[[#This Row],[参考耐用年数]]-(OFFSET(_共通[[#Headers],[機能診断年度]],1,0)-_グループ[[#This Row],[供用開始年度(交換年度)]]))</f>
        <v/>
      </c>
      <c r="R83" t="str" cm="1">
        <f t="array" ref="R83">_xlfn.IFS(_グループ[[#This Row],[グループ番号]]="","",_グループ[[#This Row],[性能低下予測方法]]&lt;&gt;"余寿命","",TRUE,"参考耐用年数－経過年数")</f>
        <v/>
      </c>
      <c r="S83" s="3" t="str" cm="1">
        <f t="array" ref="S83">_xlfn.IFS(_グループ[[#This Row],[グループ番号]]="","",TRUE,_xlfn.XLOOKUP(_グループ[[#This Row],[グループ番号]],_構造物[グループ番号],_構造物[管理水準]))</f>
        <v/>
      </c>
    </row>
    <row r="84" spans="1:19">
      <c r="A84" s="6" cm="1">
        <f t="array" ref="A84">ROW()-ROW(_グループ[#Headers])</f>
        <v>83</v>
      </c>
      <c r="B84" s="8" t="str" cm="1">
        <f t="array" ref="B84">IFERROR(INDEX(_xlfn._xlws.SORT(_xlfn.UNIQUE(_xlfn._xlws.FILTER(_構造物[グループ番号],_構造物[グループ番号]&lt;&gt;"")),1,1,FALSE),_グループ[[#This Row],[通し番号]],0),"")</f>
        <v/>
      </c>
      <c r="C84" t="str" cm="1">
        <f t="array" ref="C84">_xlfn.IFS(_グループ[[#This Row],[グループ番号]]="","",TRUE,_xlfn.XLOOKUP(_グループ[[#This Row],[グループ番号]],_構造物[グループ番号],_構造物[施設番号]))</f>
        <v/>
      </c>
      <c r="D84" t="str" cm="1">
        <f t="array" ref="D84">_xlfn.IFS(_グループ[[#This Row],[グループ番号]]="","",TRUE,_xlfn.XLOOKUP(_グループ[[#This Row],[グループ番号]],_構造物[グループ番号],_構造物[地区名]))</f>
        <v/>
      </c>
      <c r="E84" t="str" cm="1">
        <f t="array" ref="E84">_xlfn.IFS(_グループ[[#This Row],[グループ番号]]="","",TRUE,_xlfn.XLOOKUP(_グループ[[#This Row],[グループ番号]],_構造物[グループ番号],_構造物[施設名]))</f>
        <v/>
      </c>
      <c r="F84" t="str" cm="1">
        <f t="array" ref="F84">_xlfn.IFS(_グループ[[#This Row],[グループ番号]]="","",TRUE,_xlfn.XLOOKUP(_グループ[[#This Row],[グループ番号]],_構造物[グループ番号],_構造物[区分]))</f>
        <v/>
      </c>
      <c r="G84" t="str" cm="1">
        <f t="array" ref="G84">_xlfn.IFS(_グループ[[#This Row],[グループ番号]]="","",_xlfn.XLOOKUP(_グループ[[#This Row],[グループ番号]],_構造物[グループ番号],_構造物[形式/設備名])="","",TRUE,_xlfn.XLOOKUP(_グループ[[#This Row],[グループ番号]],_構造物[グループ番号],_構造物[形式/設備名]))</f>
        <v/>
      </c>
      <c r="H84" t="str" cm="1">
        <f t="array" ref="H84">_xlfn.IFS(_グループ[[#This Row],[グループ番号]]="","",_xlfn.XLOOKUP(_グループ[[#This Row],[グループ番号]],_構造物[グループ番号],_構造物[規格/装置名])="","",TRUE,_xlfn.XLOOKUP(_グループ[[#This Row],[グループ番号]],_構造物[グループ番号],_構造物[規格/装置名]))</f>
        <v/>
      </c>
      <c r="I84" t="str" cm="1">
        <f t="array" ref="I84">_xlfn.IFS(_グループ[[#This Row],[グループ番号]]="","",_xlfn.XLOOKUP(_グループ[[#This Row],[グループ番号]],_構造物[グループ番号],_構造物[規模/部位])="","",TRUE,_xlfn.XLOOKUP(_グループ[[#This Row],[グループ番号]],_構造物[グループ番号],_構造物[規模/部位]))</f>
        <v/>
      </c>
      <c r="J84" s="14" t="str" cm="1">
        <f t="array" ref="J84">_xlfn.IFS(_グループ[[#This Row],[グループ番号]]="","",TRUE,SUMIFS(_構造物[数量],_構造物[グループ番号],_グループ[[#This Row],[グループ番号]]))</f>
        <v/>
      </c>
      <c r="K84" t="str" cm="1">
        <f t="array" ref="K84">_xlfn.IFS(_グループ[[#This Row],[グループ番号]]="","",TRUE,_xlfn.XLOOKUP(_グループ[[#This Row],[グループ番号]],_構造物[グループ番号],_構造物[単位]))</f>
        <v/>
      </c>
      <c r="L84" s="3" t="str" cm="1">
        <f t="array" ref="L84">_xlfn.IFS(_グループ[[#This Row],[グループ番号]]="","",TRUE,_xlfn.XLOOKUP(_グループ[[#This Row],[グループ番号]],_構造物[グループ番号],_構造物[供用開始年度(交換年度)]))</f>
        <v/>
      </c>
      <c r="M84" s="3" t="str" cm="1">
        <f t="array" ref="M84">_xlfn.IFS(_グループ[[#This Row],[グループ番号]]="","",_xlfn.XLOOKUP(_グループ[[#This Row],[グループ番号]],_構造物[グループ番号],_構造物[現在の健全度])="","",TRUE,_xlfn.XLOOKUP(_グループ[[#This Row],[グループ番号]],_構造物[グループ番号],_構造物[現在の健全度]))</f>
        <v/>
      </c>
      <c r="N84" t="str" cm="1">
        <f t="array" ref="N84">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84" s="3" t="str" cm="1">
        <f t="array" ref="O84">_xlfn.IFS(_グループ[[#This Row],[グループ番号]]="","",TRUE,_xlfn.XLOOKUP(_グループ[[#This Row],[グループ番号]],_構造物[グループ番号],_構造物[参考耐用年数]))</f>
        <v/>
      </c>
      <c r="P84" s="3"/>
      <c r="Q84" s="3" t="str" cm="1">
        <f t="array" aca="1" ref="Q84" ca="1">_xlfn.IFS(_グループ[[#This Row],[グループ番号]]="","",_グループ[[#This Row],[性能低下予測方法]]&lt;&gt;"余寿命","",TRUE,_グループ[[#This Row],[参考耐用年数]]-(OFFSET(_共通[[#Headers],[機能診断年度]],1,0)-_グループ[[#This Row],[供用開始年度(交換年度)]]))</f>
        <v/>
      </c>
      <c r="R84" t="str" cm="1">
        <f t="array" ref="R84">_xlfn.IFS(_グループ[[#This Row],[グループ番号]]="","",_グループ[[#This Row],[性能低下予測方法]]&lt;&gt;"余寿命","",TRUE,"参考耐用年数－経過年数")</f>
        <v/>
      </c>
      <c r="S84" s="3" t="str" cm="1">
        <f t="array" ref="S84">_xlfn.IFS(_グループ[[#This Row],[グループ番号]]="","",TRUE,_xlfn.XLOOKUP(_グループ[[#This Row],[グループ番号]],_構造物[グループ番号],_構造物[管理水準]))</f>
        <v/>
      </c>
    </row>
    <row r="85" spans="1:19">
      <c r="A85" s="6" cm="1">
        <f t="array" ref="A85">ROW()-ROW(_グループ[#Headers])</f>
        <v>84</v>
      </c>
      <c r="B85" s="8" t="str" cm="1">
        <f t="array" ref="B85">IFERROR(INDEX(_xlfn._xlws.SORT(_xlfn.UNIQUE(_xlfn._xlws.FILTER(_構造物[グループ番号],_構造物[グループ番号]&lt;&gt;"")),1,1,FALSE),_グループ[[#This Row],[通し番号]],0),"")</f>
        <v/>
      </c>
      <c r="C85" t="str" cm="1">
        <f t="array" ref="C85">_xlfn.IFS(_グループ[[#This Row],[グループ番号]]="","",TRUE,_xlfn.XLOOKUP(_グループ[[#This Row],[グループ番号]],_構造物[グループ番号],_構造物[施設番号]))</f>
        <v/>
      </c>
      <c r="D85" t="str" cm="1">
        <f t="array" ref="D85">_xlfn.IFS(_グループ[[#This Row],[グループ番号]]="","",TRUE,_xlfn.XLOOKUP(_グループ[[#This Row],[グループ番号]],_構造物[グループ番号],_構造物[地区名]))</f>
        <v/>
      </c>
      <c r="E85" t="str" cm="1">
        <f t="array" ref="E85">_xlfn.IFS(_グループ[[#This Row],[グループ番号]]="","",TRUE,_xlfn.XLOOKUP(_グループ[[#This Row],[グループ番号]],_構造物[グループ番号],_構造物[施設名]))</f>
        <v/>
      </c>
      <c r="F85" t="str" cm="1">
        <f t="array" ref="F85">_xlfn.IFS(_グループ[[#This Row],[グループ番号]]="","",TRUE,_xlfn.XLOOKUP(_グループ[[#This Row],[グループ番号]],_構造物[グループ番号],_構造物[区分]))</f>
        <v/>
      </c>
      <c r="G85" t="str" cm="1">
        <f t="array" ref="G85">_xlfn.IFS(_グループ[[#This Row],[グループ番号]]="","",_xlfn.XLOOKUP(_グループ[[#This Row],[グループ番号]],_構造物[グループ番号],_構造物[形式/設備名])="","",TRUE,_xlfn.XLOOKUP(_グループ[[#This Row],[グループ番号]],_構造物[グループ番号],_構造物[形式/設備名]))</f>
        <v/>
      </c>
      <c r="H85" t="str" cm="1">
        <f t="array" ref="H85">_xlfn.IFS(_グループ[[#This Row],[グループ番号]]="","",_xlfn.XLOOKUP(_グループ[[#This Row],[グループ番号]],_構造物[グループ番号],_構造物[規格/装置名])="","",TRUE,_xlfn.XLOOKUP(_グループ[[#This Row],[グループ番号]],_構造物[グループ番号],_構造物[規格/装置名]))</f>
        <v/>
      </c>
      <c r="I85" t="str" cm="1">
        <f t="array" ref="I85">_xlfn.IFS(_グループ[[#This Row],[グループ番号]]="","",_xlfn.XLOOKUP(_グループ[[#This Row],[グループ番号]],_構造物[グループ番号],_構造物[規模/部位])="","",TRUE,_xlfn.XLOOKUP(_グループ[[#This Row],[グループ番号]],_構造物[グループ番号],_構造物[規模/部位]))</f>
        <v/>
      </c>
      <c r="J85" s="14" t="str" cm="1">
        <f t="array" ref="J85">_xlfn.IFS(_グループ[[#This Row],[グループ番号]]="","",TRUE,SUMIFS(_構造物[数量],_構造物[グループ番号],_グループ[[#This Row],[グループ番号]]))</f>
        <v/>
      </c>
      <c r="K85" t="str" cm="1">
        <f t="array" ref="K85">_xlfn.IFS(_グループ[[#This Row],[グループ番号]]="","",TRUE,_xlfn.XLOOKUP(_グループ[[#This Row],[グループ番号]],_構造物[グループ番号],_構造物[単位]))</f>
        <v/>
      </c>
      <c r="L85" s="3" t="str" cm="1">
        <f t="array" ref="L85">_xlfn.IFS(_グループ[[#This Row],[グループ番号]]="","",TRUE,_xlfn.XLOOKUP(_グループ[[#This Row],[グループ番号]],_構造物[グループ番号],_構造物[供用開始年度(交換年度)]))</f>
        <v/>
      </c>
      <c r="M85" s="3" t="str" cm="1">
        <f t="array" ref="M85">_xlfn.IFS(_グループ[[#This Row],[グループ番号]]="","",_xlfn.XLOOKUP(_グループ[[#This Row],[グループ番号]],_構造物[グループ番号],_構造物[現在の健全度])="","",TRUE,_xlfn.XLOOKUP(_グループ[[#This Row],[グループ番号]],_構造物[グループ番号],_構造物[現在の健全度]))</f>
        <v/>
      </c>
      <c r="N85" t="str" cm="1">
        <f t="array" ref="N85">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85" s="3" t="str" cm="1">
        <f t="array" ref="O85">_xlfn.IFS(_グループ[[#This Row],[グループ番号]]="","",TRUE,_xlfn.XLOOKUP(_グループ[[#This Row],[グループ番号]],_構造物[グループ番号],_構造物[参考耐用年数]))</f>
        <v/>
      </c>
      <c r="P85" s="3"/>
      <c r="Q85" s="3" t="str" cm="1">
        <f t="array" aca="1" ref="Q85" ca="1">_xlfn.IFS(_グループ[[#This Row],[グループ番号]]="","",_グループ[[#This Row],[性能低下予測方法]]&lt;&gt;"余寿命","",TRUE,_グループ[[#This Row],[参考耐用年数]]-(OFFSET(_共通[[#Headers],[機能診断年度]],1,0)-_グループ[[#This Row],[供用開始年度(交換年度)]]))</f>
        <v/>
      </c>
      <c r="R85" t="str" cm="1">
        <f t="array" ref="R85">_xlfn.IFS(_グループ[[#This Row],[グループ番号]]="","",_グループ[[#This Row],[性能低下予測方法]]&lt;&gt;"余寿命","",TRUE,"参考耐用年数－経過年数")</f>
        <v/>
      </c>
      <c r="S85" s="3" t="str" cm="1">
        <f t="array" ref="S85">_xlfn.IFS(_グループ[[#This Row],[グループ番号]]="","",TRUE,_xlfn.XLOOKUP(_グループ[[#This Row],[グループ番号]],_構造物[グループ番号],_構造物[管理水準]))</f>
        <v/>
      </c>
    </row>
    <row r="86" spans="1:19">
      <c r="A86" s="6" cm="1">
        <f t="array" ref="A86">ROW()-ROW(_グループ[#Headers])</f>
        <v>85</v>
      </c>
      <c r="B86" s="8" t="str" cm="1">
        <f t="array" ref="B86">IFERROR(INDEX(_xlfn._xlws.SORT(_xlfn.UNIQUE(_xlfn._xlws.FILTER(_構造物[グループ番号],_構造物[グループ番号]&lt;&gt;"")),1,1,FALSE),_グループ[[#This Row],[通し番号]],0),"")</f>
        <v/>
      </c>
      <c r="C86" t="str" cm="1">
        <f t="array" ref="C86">_xlfn.IFS(_グループ[[#This Row],[グループ番号]]="","",TRUE,_xlfn.XLOOKUP(_グループ[[#This Row],[グループ番号]],_構造物[グループ番号],_構造物[施設番号]))</f>
        <v/>
      </c>
      <c r="D86" t="str" cm="1">
        <f t="array" ref="D86">_xlfn.IFS(_グループ[[#This Row],[グループ番号]]="","",TRUE,_xlfn.XLOOKUP(_グループ[[#This Row],[グループ番号]],_構造物[グループ番号],_構造物[地区名]))</f>
        <v/>
      </c>
      <c r="E86" t="str" cm="1">
        <f t="array" ref="E86">_xlfn.IFS(_グループ[[#This Row],[グループ番号]]="","",TRUE,_xlfn.XLOOKUP(_グループ[[#This Row],[グループ番号]],_構造物[グループ番号],_構造物[施設名]))</f>
        <v/>
      </c>
      <c r="F86" t="str" cm="1">
        <f t="array" ref="F86">_xlfn.IFS(_グループ[[#This Row],[グループ番号]]="","",TRUE,_xlfn.XLOOKUP(_グループ[[#This Row],[グループ番号]],_構造物[グループ番号],_構造物[区分]))</f>
        <v/>
      </c>
      <c r="G86" t="str" cm="1">
        <f t="array" ref="G86">_xlfn.IFS(_グループ[[#This Row],[グループ番号]]="","",_xlfn.XLOOKUP(_グループ[[#This Row],[グループ番号]],_構造物[グループ番号],_構造物[形式/設備名])="","",TRUE,_xlfn.XLOOKUP(_グループ[[#This Row],[グループ番号]],_構造物[グループ番号],_構造物[形式/設備名]))</f>
        <v/>
      </c>
      <c r="H86" t="str" cm="1">
        <f t="array" ref="H86">_xlfn.IFS(_グループ[[#This Row],[グループ番号]]="","",_xlfn.XLOOKUP(_グループ[[#This Row],[グループ番号]],_構造物[グループ番号],_構造物[規格/装置名])="","",TRUE,_xlfn.XLOOKUP(_グループ[[#This Row],[グループ番号]],_構造物[グループ番号],_構造物[規格/装置名]))</f>
        <v/>
      </c>
      <c r="I86" t="str" cm="1">
        <f t="array" ref="I86">_xlfn.IFS(_グループ[[#This Row],[グループ番号]]="","",_xlfn.XLOOKUP(_グループ[[#This Row],[グループ番号]],_構造物[グループ番号],_構造物[規模/部位])="","",TRUE,_xlfn.XLOOKUP(_グループ[[#This Row],[グループ番号]],_構造物[グループ番号],_構造物[規模/部位]))</f>
        <v/>
      </c>
      <c r="J86" s="14" t="str" cm="1">
        <f t="array" ref="J86">_xlfn.IFS(_グループ[[#This Row],[グループ番号]]="","",TRUE,SUMIFS(_構造物[数量],_構造物[グループ番号],_グループ[[#This Row],[グループ番号]]))</f>
        <v/>
      </c>
      <c r="K86" t="str" cm="1">
        <f t="array" ref="K86">_xlfn.IFS(_グループ[[#This Row],[グループ番号]]="","",TRUE,_xlfn.XLOOKUP(_グループ[[#This Row],[グループ番号]],_構造物[グループ番号],_構造物[単位]))</f>
        <v/>
      </c>
      <c r="L86" s="3" t="str" cm="1">
        <f t="array" ref="L86">_xlfn.IFS(_グループ[[#This Row],[グループ番号]]="","",TRUE,_xlfn.XLOOKUP(_グループ[[#This Row],[グループ番号]],_構造物[グループ番号],_構造物[供用開始年度(交換年度)]))</f>
        <v/>
      </c>
      <c r="M86" s="3" t="str" cm="1">
        <f t="array" ref="M86">_xlfn.IFS(_グループ[[#This Row],[グループ番号]]="","",_xlfn.XLOOKUP(_グループ[[#This Row],[グループ番号]],_構造物[グループ番号],_構造物[現在の健全度])="","",TRUE,_xlfn.XLOOKUP(_グループ[[#This Row],[グループ番号]],_構造物[グループ番号],_構造物[現在の健全度]))</f>
        <v/>
      </c>
      <c r="N86" t="str" cm="1">
        <f t="array" ref="N86">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86" s="3" t="str" cm="1">
        <f t="array" ref="O86">_xlfn.IFS(_グループ[[#This Row],[グループ番号]]="","",TRUE,_xlfn.XLOOKUP(_グループ[[#This Row],[グループ番号]],_構造物[グループ番号],_構造物[参考耐用年数]))</f>
        <v/>
      </c>
      <c r="P86" s="3"/>
      <c r="Q86" s="3" t="str" cm="1">
        <f t="array" aca="1" ref="Q86" ca="1">_xlfn.IFS(_グループ[[#This Row],[グループ番号]]="","",_グループ[[#This Row],[性能低下予測方法]]&lt;&gt;"余寿命","",TRUE,_グループ[[#This Row],[参考耐用年数]]-(OFFSET(_共通[[#Headers],[機能診断年度]],1,0)-_グループ[[#This Row],[供用開始年度(交換年度)]]))</f>
        <v/>
      </c>
      <c r="R86" t="str" cm="1">
        <f t="array" ref="R86">_xlfn.IFS(_グループ[[#This Row],[グループ番号]]="","",_グループ[[#This Row],[性能低下予測方法]]&lt;&gt;"余寿命","",TRUE,"参考耐用年数－経過年数")</f>
        <v/>
      </c>
      <c r="S86" s="3" t="str" cm="1">
        <f t="array" ref="S86">_xlfn.IFS(_グループ[[#This Row],[グループ番号]]="","",TRUE,_xlfn.XLOOKUP(_グループ[[#This Row],[グループ番号]],_構造物[グループ番号],_構造物[管理水準]))</f>
        <v/>
      </c>
    </row>
    <row r="87" spans="1:19">
      <c r="A87" s="6" cm="1">
        <f t="array" ref="A87">ROW()-ROW(_グループ[#Headers])</f>
        <v>86</v>
      </c>
      <c r="B87" s="8" t="str" cm="1">
        <f t="array" ref="B87">IFERROR(INDEX(_xlfn._xlws.SORT(_xlfn.UNIQUE(_xlfn._xlws.FILTER(_構造物[グループ番号],_構造物[グループ番号]&lt;&gt;"")),1,1,FALSE),_グループ[[#This Row],[通し番号]],0),"")</f>
        <v/>
      </c>
      <c r="C87" t="str" cm="1">
        <f t="array" ref="C87">_xlfn.IFS(_グループ[[#This Row],[グループ番号]]="","",TRUE,_xlfn.XLOOKUP(_グループ[[#This Row],[グループ番号]],_構造物[グループ番号],_構造物[施設番号]))</f>
        <v/>
      </c>
      <c r="D87" t="str" cm="1">
        <f t="array" ref="D87">_xlfn.IFS(_グループ[[#This Row],[グループ番号]]="","",TRUE,_xlfn.XLOOKUP(_グループ[[#This Row],[グループ番号]],_構造物[グループ番号],_構造物[地区名]))</f>
        <v/>
      </c>
      <c r="E87" t="str" cm="1">
        <f t="array" ref="E87">_xlfn.IFS(_グループ[[#This Row],[グループ番号]]="","",TRUE,_xlfn.XLOOKUP(_グループ[[#This Row],[グループ番号]],_構造物[グループ番号],_構造物[施設名]))</f>
        <v/>
      </c>
      <c r="F87" t="str" cm="1">
        <f t="array" ref="F87">_xlfn.IFS(_グループ[[#This Row],[グループ番号]]="","",TRUE,_xlfn.XLOOKUP(_グループ[[#This Row],[グループ番号]],_構造物[グループ番号],_構造物[区分]))</f>
        <v/>
      </c>
      <c r="G87" t="str" cm="1">
        <f t="array" ref="G87">_xlfn.IFS(_グループ[[#This Row],[グループ番号]]="","",_xlfn.XLOOKUP(_グループ[[#This Row],[グループ番号]],_構造物[グループ番号],_構造物[形式/設備名])="","",TRUE,_xlfn.XLOOKUP(_グループ[[#This Row],[グループ番号]],_構造物[グループ番号],_構造物[形式/設備名]))</f>
        <v/>
      </c>
      <c r="H87" t="str" cm="1">
        <f t="array" ref="H87">_xlfn.IFS(_グループ[[#This Row],[グループ番号]]="","",_xlfn.XLOOKUP(_グループ[[#This Row],[グループ番号]],_構造物[グループ番号],_構造物[規格/装置名])="","",TRUE,_xlfn.XLOOKUP(_グループ[[#This Row],[グループ番号]],_構造物[グループ番号],_構造物[規格/装置名]))</f>
        <v/>
      </c>
      <c r="I87" t="str" cm="1">
        <f t="array" ref="I87">_xlfn.IFS(_グループ[[#This Row],[グループ番号]]="","",_xlfn.XLOOKUP(_グループ[[#This Row],[グループ番号]],_構造物[グループ番号],_構造物[規模/部位])="","",TRUE,_xlfn.XLOOKUP(_グループ[[#This Row],[グループ番号]],_構造物[グループ番号],_構造物[規模/部位]))</f>
        <v/>
      </c>
      <c r="J87" s="14" t="str" cm="1">
        <f t="array" ref="J87">_xlfn.IFS(_グループ[[#This Row],[グループ番号]]="","",TRUE,SUMIFS(_構造物[数量],_構造物[グループ番号],_グループ[[#This Row],[グループ番号]]))</f>
        <v/>
      </c>
      <c r="K87" t="str" cm="1">
        <f t="array" ref="K87">_xlfn.IFS(_グループ[[#This Row],[グループ番号]]="","",TRUE,_xlfn.XLOOKUP(_グループ[[#This Row],[グループ番号]],_構造物[グループ番号],_構造物[単位]))</f>
        <v/>
      </c>
      <c r="L87" s="3" t="str" cm="1">
        <f t="array" ref="L87">_xlfn.IFS(_グループ[[#This Row],[グループ番号]]="","",TRUE,_xlfn.XLOOKUP(_グループ[[#This Row],[グループ番号]],_構造物[グループ番号],_構造物[供用開始年度(交換年度)]))</f>
        <v/>
      </c>
      <c r="M87" s="3" t="str" cm="1">
        <f t="array" ref="M87">_xlfn.IFS(_グループ[[#This Row],[グループ番号]]="","",_xlfn.XLOOKUP(_グループ[[#This Row],[グループ番号]],_構造物[グループ番号],_構造物[現在の健全度])="","",TRUE,_xlfn.XLOOKUP(_グループ[[#This Row],[グループ番号]],_構造物[グループ番号],_構造物[現在の健全度]))</f>
        <v/>
      </c>
      <c r="N87" t="str" cm="1">
        <f t="array" ref="N87">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87" s="3" t="str" cm="1">
        <f t="array" ref="O87">_xlfn.IFS(_グループ[[#This Row],[グループ番号]]="","",TRUE,_xlfn.XLOOKUP(_グループ[[#This Row],[グループ番号]],_構造物[グループ番号],_構造物[参考耐用年数]))</f>
        <v/>
      </c>
      <c r="P87" s="3"/>
      <c r="Q87" s="3" t="str" cm="1">
        <f t="array" aca="1" ref="Q87" ca="1">_xlfn.IFS(_グループ[[#This Row],[グループ番号]]="","",_グループ[[#This Row],[性能低下予測方法]]&lt;&gt;"余寿命","",TRUE,_グループ[[#This Row],[参考耐用年数]]-(OFFSET(_共通[[#Headers],[機能診断年度]],1,0)-_グループ[[#This Row],[供用開始年度(交換年度)]]))</f>
        <v/>
      </c>
      <c r="R87" t="str" cm="1">
        <f t="array" ref="R87">_xlfn.IFS(_グループ[[#This Row],[グループ番号]]="","",_グループ[[#This Row],[性能低下予測方法]]&lt;&gt;"余寿命","",TRUE,"参考耐用年数－経過年数")</f>
        <v/>
      </c>
      <c r="S87" s="3" t="str" cm="1">
        <f t="array" ref="S87">_xlfn.IFS(_グループ[[#This Row],[グループ番号]]="","",TRUE,_xlfn.XLOOKUP(_グループ[[#This Row],[グループ番号]],_構造物[グループ番号],_構造物[管理水準]))</f>
        <v/>
      </c>
    </row>
    <row r="88" spans="1:19">
      <c r="A88" s="6" cm="1">
        <f t="array" ref="A88">ROW()-ROW(_グループ[#Headers])</f>
        <v>87</v>
      </c>
      <c r="B88" s="8" t="str" cm="1">
        <f t="array" ref="B88">IFERROR(INDEX(_xlfn._xlws.SORT(_xlfn.UNIQUE(_xlfn._xlws.FILTER(_構造物[グループ番号],_構造物[グループ番号]&lt;&gt;"")),1,1,FALSE),_グループ[[#This Row],[通し番号]],0),"")</f>
        <v/>
      </c>
      <c r="C88" t="str" cm="1">
        <f t="array" ref="C88">_xlfn.IFS(_グループ[[#This Row],[グループ番号]]="","",TRUE,_xlfn.XLOOKUP(_グループ[[#This Row],[グループ番号]],_構造物[グループ番号],_構造物[施設番号]))</f>
        <v/>
      </c>
      <c r="D88" t="str" cm="1">
        <f t="array" ref="D88">_xlfn.IFS(_グループ[[#This Row],[グループ番号]]="","",TRUE,_xlfn.XLOOKUP(_グループ[[#This Row],[グループ番号]],_構造物[グループ番号],_構造物[地区名]))</f>
        <v/>
      </c>
      <c r="E88" t="str" cm="1">
        <f t="array" ref="E88">_xlfn.IFS(_グループ[[#This Row],[グループ番号]]="","",TRUE,_xlfn.XLOOKUP(_グループ[[#This Row],[グループ番号]],_構造物[グループ番号],_構造物[施設名]))</f>
        <v/>
      </c>
      <c r="F88" t="str" cm="1">
        <f t="array" ref="F88">_xlfn.IFS(_グループ[[#This Row],[グループ番号]]="","",TRUE,_xlfn.XLOOKUP(_グループ[[#This Row],[グループ番号]],_構造物[グループ番号],_構造物[区分]))</f>
        <v/>
      </c>
      <c r="G88" t="str" cm="1">
        <f t="array" ref="G88">_xlfn.IFS(_グループ[[#This Row],[グループ番号]]="","",_xlfn.XLOOKUP(_グループ[[#This Row],[グループ番号]],_構造物[グループ番号],_構造物[形式/設備名])="","",TRUE,_xlfn.XLOOKUP(_グループ[[#This Row],[グループ番号]],_構造物[グループ番号],_構造物[形式/設備名]))</f>
        <v/>
      </c>
      <c r="H88" t="str" cm="1">
        <f t="array" ref="H88">_xlfn.IFS(_グループ[[#This Row],[グループ番号]]="","",_xlfn.XLOOKUP(_グループ[[#This Row],[グループ番号]],_構造物[グループ番号],_構造物[規格/装置名])="","",TRUE,_xlfn.XLOOKUP(_グループ[[#This Row],[グループ番号]],_構造物[グループ番号],_構造物[規格/装置名]))</f>
        <v/>
      </c>
      <c r="I88" t="str" cm="1">
        <f t="array" ref="I88">_xlfn.IFS(_グループ[[#This Row],[グループ番号]]="","",_xlfn.XLOOKUP(_グループ[[#This Row],[グループ番号]],_構造物[グループ番号],_構造物[規模/部位])="","",TRUE,_xlfn.XLOOKUP(_グループ[[#This Row],[グループ番号]],_構造物[グループ番号],_構造物[規模/部位]))</f>
        <v/>
      </c>
      <c r="J88" s="14" t="str" cm="1">
        <f t="array" ref="J88">_xlfn.IFS(_グループ[[#This Row],[グループ番号]]="","",TRUE,SUMIFS(_構造物[数量],_構造物[グループ番号],_グループ[[#This Row],[グループ番号]]))</f>
        <v/>
      </c>
      <c r="K88" t="str" cm="1">
        <f t="array" ref="K88">_xlfn.IFS(_グループ[[#This Row],[グループ番号]]="","",TRUE,_xlfn.XLOOKUP(_グループ[[#This Row],[グループ番号]],_構造物[グループ番号],_構造物[単位]))</f>
        <v/>
      </c>
      <c r="L88" s="3" t="str" cm="1">
        <f t="array" ref="L88">_xlfn.IFS(_グループ[[#This Row],[グループ番号]]="","",TRUE,_xlfn.XLOOKUP(_グループ[[#This Row],[グループ番号]],_構造物[グループ番号],_構造物[供用開始年度(交換年度)]))</f>
        <v/>
      </c>
      <c r="M88" s="3" t="str" cm="1">
        <f t="array" ref="M88">_xlfn.IFS(_グループ[[#This Row],[グループ番号]]="","",_xlfn.XLOOKUP(_グループ[[#This Row],[グループ番号]],_構造物[グループ番号],_構造物[現在の健全度])="","",TRUE,_xlfn.XLOOKUP(_グループ[[#This Row],[グループ番号]],_構造物[グループ番号],_構造物[現在の健全度]))</f>
        <v/>
      </c>
      <c r="N88" t="str" cm="1">
        <f t="array" ref="N88">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88" s="3" t="str" cm="1">
        <f t="array" ref="O88">_xlfn.IFS(_グループ[[#This Row],[グループ番号]]="","",TRUE,_xlfn.XLOOKUP(_グループ[[#This Row],[グループ番号]],_構造物[グループ番号],_構造物[参考耐用年数]))</f>
        <v/>
      </c>
      <c r="P88" s="3"/>
      <c r="Q88" s="3" t="str" cm="1">
        <f t="array" aca="1" ref="Q88" ca="1">_xlfn.IFS(_グループ[[#This Row],[グループ番号]]="","",_グループ[[#This Row],[性能低下予測方法]]&lt;&gt;"余寿命","",TRUE,_グループ[[#This Row],[参考耐用年数]]-(OFFSET(_共通[[#Headers],[機能診断年度]],1,0)-_グループ[[#This Row],[供用開始年度(交換年度)]]))</f>
        <v/>
      </c>
      <c r="R88" t="str" cm="1">
        <f t="array" ref="R88">_xlfn.IFS(_グループ[[#This Row],[グループ番号]]="","",_グループ[[#This Row],[性能低下予測方法]]&lt;&gt;"余寿命","",TRUE,"参考耐用年数－経過年数")</f>
        <v/>
      </c>
      <c r="S88" s="3" t="str" cm="1">
        <f t="array" ref="S88">_xlfn.IFS(_グループ[[#This Row],[グループ番号]]="","",TRUE,_xlfn.XLOOKUP(_グループ[[#This Row],[グループ番号]],_構造物[グループ番号],_構造物[管理水準]))</f>
        <v/>
      </c>
    </row>
    <row r="89" spans="1:19">
      <c r="A89" s="6" cm="1">
        <f t="array" ref="A89">ROW()-ROW(_グループ[#Headers])</f>
        <v>88</v>
      </c>
      <c r="B89" s="8" t="str" cm="1">
        <f t="array" ref="B89">IFERROR(INDEX(_xlfn._xlws.SORT(_xlfn.UNIQUE(_xlfn._xlws.FILTER(_構造物[グループ番号],_構造物[グループ番号]&lt;&gt;"")),1,1,FALSE),_グループ[[#This Row],[通し番号]],0),"")</f>
        <v/>
      </c>
      <c r="C89" t="str" cm="1">
        <f t="array" ref="C89">_xlfn.IFS(_グループ[[#This Row],[グループ番号]]="","",TRUE,_xlfn.XLOOKUP(_グループ[[#This Row],[グループ番号]],_構造物[グループ番号],_構造物[施設番号]))</f>
        <v/>
      </c>
      <c r="D89" t="str" cm="1">
        <f t="array" ref="D89">_xlfn.IFS(_グループ[[#This Row],[グループ番号]]="","",TRUE,_xlfn.XLOOKUP(_グループ[[#This Row],[グループ番号]],_構造物[グループ番号],_構造物[地区名]))</f>
        <v/>
      </c>
      <c r="E89" t="str" cm="1">
        <f t="array" ref="E89">_xlfn.IFS(_グループ[[#This Row],[グループ番号]]="","",TRUE,_xlfn.XLOOKUP(_グループ[[#This Row],[グループ番号]],_構造物[グループ番号],_構造物[施設名]))</f>
        <v/>
      </c>
      <c r="F89" t="str" cm="1">
        <f t="array" ref="F89">_xlfn.IFS(_グループ[[#This Row],[グループ番号]]="","",TRUE,_xlfn.XLOOKUP(_グループ[[#This Row],[グループ番号]],_構造物[グループ番号],_構造物[区分]))</f>
        <v/>
      </c>
      <c r="G89" t="str" cm="1">
        <f t="array" ref="G89">_xlfn.IFS(_グループ[[#This Row],[グループ番号]]="","",_xlfn.XLOOKUP(_グループ[[#This Row],[グループ番号]],_構造物[グループ番号],_構造物[形式/設備名])="","",TRUE,_xlfn.XLOOKUP(_グループ[[#This Row],[グループ番号]],_構造物[グループ番号],_構造物[形式/設備名]))</f>
        <v/>
      </c>
      <c r="H89" t="str" cm="1">
        <f t="array" ref="H89">_xlfn.IFS(_グループ[[#This Row],[グループ番号]]="","",_xlfn.XLOOKUP(_グループ[[#This Row],[グループ番号]],_構造物[グループ番号],_構造物[規格/装置名])="","",TRUE,_xlfn.XLOOKUP(_グループ[[#This Row],[グループ番号]],_構造物[グループ番号],_構造物[規格/装置名]))</f>
        <v/>
      </c>
      <c r="I89" t="str" cm="1">
        <f t="array" ref="I89">_xlfn.IFS(_グループ[[#This Row],[グループ番号]]="","",_xlfn.XLOOKUP(_グループ[[#This Row],[グループ番号]],_構造物[グループ番号],_構造物[規模/部位])="","",TRUE,_xlfn.XLOOKUP(_グループ[[#This Row],[グループ番号]],_構造物[グループ番号],_構造物[規模/部位]))</f>
        <v/>
      </c>
      <c r="J89" s="14" t="str" cm="1">
        <f t="array" ref="J89">_xlfn.IFS(_グループ[[#This Row],[グループ番号]]="","",TRUE,SUMIFS(_構造物[数量],_構造物[グループ番号],_グループ[[#This Row],[グループ番号]]))</f>
        <v/>
      </c>
      <c r="K89" t="str" cm="1">
        <f t="array" ref="K89">_xlfn.IFS(_グループ[[#This Row],[グループ番号]]="","",TRUE,_xlfn.XLOOKUP(_グループ[[#This Row],[グループ番号]],_構造物[グループ番号],_構造物[単位]))</f>
        <v/>
      </c>
      <c r="L89" s="3" t="str" cm="1">
        <f t="array" ref="L89">_xlfn.IFS(_グループ[[#This Row],[グループ番号]]="","",TRUE,_xlfn.XLOOKUP(_グループ[[#This Row],[グループ番号]],_構造物[グループ番号],_構造物[供用開始年度(交換年度)]))</f>
        <v/>
      </c>
      <c r="M89" s="3" t="str" cm="1">
        <f t="array" ref="M89">_xlfn.IFS(_グループ[[#This Row],[グループ番号]]="","",_xlfn.XLOOKUP(_グループ[[#This Row],[グループ番号]],_構造物[グループ番号],_構造物[現在の健全度])="","",TRUE,_xlfn.XLOOKUP(_グループ[[#This Row],[グループ番号]],_構造物[グループ番号],_構造物[現在の健全度]))</f>
        <v/>
      </c>
      <c r="N89" t="str" cm="1">
        <f t="array" ref="N89">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89" s="3" t="str" cm="1">
        <f t="array" ref="O89">_xlfn.IFS(_グループ[[#This Row],[グループ番号]]="","",TRUE,_xlfn.XLOOKUP(_グループ[[#This Row],[グループ番号]],_構造物[グループ番号],_構造物[参考耐用年数]))</f>
        <v/>
      </c>
      <c r="P89" s="3"/>
      <c r="Q89" s="3" t="str" cm="1">
        <f t="array" aca="1" ref="Q89" ca="1">_xlfn.IFS(_グループ[[#This Row],[グループ番号]]="","",_グループ[[#This Row],[性能低下予測方法]]&lt;&gt;"余寿命","",TRUE,_グループ[[#This Row],[参考耐用年数]]-(OFFSET(_共通[[#Headers],[機能診断年度]],1,0)-_グループ[[#This Row],[供用開始年度(交換年度)]]))</f>
        <v/>
      </c>
      <c r="R89" t="str" cm="1">
        <f t="array" ref="R89">_xlfn.IFS(_グループ[[#This Row],[グループ番号]]="","",_グループ[[#This Row],[性能低下予測方法]]&lt;&gt;"余寿命","",TRUE,"参考耐用年数－経過年数")</f>
        <v/>
      </c>
      <c r="S89" s="3" t="str" cm="1">
        <f t="array" ref="S89">_xlfn.IFS(_グループ[[#This Row],[グループ番号]]="","",TRUE,_xlfn.XLOOKUP(_グループ[[#This Row],[グループ番号]],_構造物[グループ番号],_構造物[管理水準]))</f>
        <v/>
      </c>
    </row>
    <row r="90" spans="1:19">
      <c r="A90" s="6" cm="1">
        <f t="array" ref="A90">ROW()-ROW(_グループ[#Headers])</f>
        <v>89</v>
      </c>
      <c r="B90" s="8" t="str" cm="1">
        <f t="array" ref="B90">IFERROR(INDEX(_xlfn._xlws.SORT(_xlfn.UNIQUE(_xlfn._xlws.FILTER(_構造物[グループ番号],_構造物[グループ番号]&lt;&gt;"")),1,1,FALSE),_グループ[[#This Row],[通し番号]],0),"")</f>
        <v/>
      </c>
      <c r="C90" t="str" cm="1">
        <f t="array" ref="C90">_xlfn.IFS(_グループ[[#This Row],[グループ番号]]="","",TRUE,_xlfn.XLOOKUP(_グループ[[#This Row],[グループ番号]],_構造物[グループ番号],_構造物[施設番号]))</f>
        <v/>
      </c>
      <c r="D90" t="str" cm="1">
        <f t="array" ref="D90">_xlfn.IFS(_グループ[[#This Row],[グループ番号]]="","",TRUE,_xlfn.XLOOKUP(_グループ[[#This Row],[グループ番号]],_構造物[グループ番号],_構造物[地区名]))</f>
        <v/>
      </c>
      <c r="E90" t="str" cm="1">
        <f t="array" ref="E90">_xlfn.IFS(_グループ[[#This Row],[グループ番号]]="","",TRUE,_xlfn.XLOOKUP(_グループ[[#This Row],[グループ番号]],_構造物[グループ番号],_構造物[施設名]))</f>
        <v/>
      </c>
      <c r="F90" t="str" cm="1">
        <f t="array" ref="F90">_xlfn.IFS(_グループ[[#This Row],[グループ番号]]="","",TRUE,_xlfn.XLOOKUP(_グループ[[#This Row],[グループ番号]],_構造物[グループ番号],_構造物[区分]))</f>
        <v/>
      </c>
      <c r="G90" t="str" cm="1">
        <f t="array" ref="G90">_xlfn.IFS(_グループ[[#This Row],[グループ番号]]="","",_xlfn.XLOOKUP(_グループ[[#This Row],[グループ番号]],_構造物[グループ番号],_構造物[形式/設備名])="","",TRUE,_xlfn.XLOOKUP(_グループ[[#This Row],[グループ番号]],_構造物[グループ番号],_構造物[形式/設備名]))</f>
        <v/>
      </c>
      <c r="H90" t="str" cm="1">
        <f t="array" ref="H90">_xlfn.IFS(_グループ[[#This Row],[グループ番号]]="","",_xlfn.XLOOKUP(_グループ[[#This Row],[グループ番号]],_構造物[グループ番号],_構造物[規格/装置名])="","",TRUE,_xlfn.XLOOKUP(_グループ[[#This Row],[グループ番号]],_構造物[グループ番号],_構造物[規格/装置名]))</f>
        <v/>
      </c>
      <c r="I90" t="str" cm="1">
        <f t="array" ref="I90">_xlfn.IFS(_グループ[[#This Row],[グループ番号]]="","",_xlfn.XLOOKUP(_グループ[[#This Row],[グループ番号]],_構造物[グループ番号],_構造物[規模/部位])="","",TRUE,_xlfn.XLOOKUP(_グループ[[#This Row],[グループ番号]],_構造物[グループ番号],_構造物[規模/部位]))</f>
        <v/>
      </c>
      <c r="J90" s="14" t="str" cm="1">
        <f t="array" ref="J90">_xlfn.IFS(_グループ[[#This Row],[グループ番号]]="","",TRUE,SUMIFS(_構造物[数量],_構造物[グループ番号],_グループ[[#This Row],[グループ番号]]))</f>
        <v/>
      </c>
      <c r="K90" t="str" cm="1">
        <f t="array" ref="K90">_xlfn.IFS(_グループ[[#This Row],[グループ番号]]="","",TRUE,_xlfn.XLOOKUP(_グループ[[#This Row],[グループ番号]],_構造物[グループ番号],_構造物[単位]))</f>
        <v/>
      </c>
      <c r="L90" s="3" t="str" cm="1">
        <f t="array" ref="L90">_xlfn.IFS(_グループ[[#This Row],[グループ番号]]="","",TRUE,_xlfn.XLOOKUP(_グループ[[#This Row],[グループ番号]],_構造物[グループ番号],_構造物[供用開始年度(交換年度)]))</f>
        <v/>
      </c>
      <c r="M90" s="3" t="str" cm="1">
        <f t="array" ref="M90">_xlfn.IFS(_グループ[[#This Row],[グループ番号]]="","",_xlfn.XLOOKUP(_グループ[[#This Row],[グループ番号]],_構造物[グループ番号],_構造物[現在の健全度])="","",TRUE,_xlfn.XLOOKUP(_グループ[[#This Row],[グループ番号]],_構造物[グループ番号],_構造物[現在の健全度]))</f>
        <v/>
      </c>
      <c r="N90" t="str" cm="1">
        <f t="array" ref="N90">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90" s="3" t="str" cm="1">
        <f t="array" ref="O90">_xlfn.IFS(_グループ[[#This Row],[グループ番号]]="","",TRUE,_xlfn.XLOOKUP(_グループ[[#This Row],[グループ番号]],_構造物[グループ番号],_構造物[参考耐用年数]))</f>
        <v/>
      </c>
      <c r="P90" s="3"/>
      <c r="Q90" s="3" t="str" cm="1">
        <f t="array" aca="1" ref="Q90" ca="1">_xlfn.IFS(_グループ[[#This Row],[グループ番号]]="","",_グループ[[#This Row],[性能低下予測方法]]&lt;&gt;"余寿命","",TRUE,_グループ[[#This Row],[参考耐用年数]]-(OFFSET(_共通[[#Headers],[機能診断年度]],1,0)-_グループ[[#This Row],[供用開始年度(交換年度)]]))</f>
        <v/>
      </c>
      <c r="R90" t="str" cm="1">
        <f t="array" ref="R90">_xlfn.IFS(_グループ[[#This Row],[グループ番号]]="","",_グループ[[#This Row],[性能低下予測方法]]&lt;&gt;"余寿命","",TRUE,"参考耐用年数－経過年数")</f>
        <v/>
      </c>
      <c r="S90" s="3" t="str" cm="1">
        <f t="array" ref="S90">_xlfn.IFS(_グループ[[#This Row],[グループ番号]]="","",TRUE,_xlfn.XLOOKUP(_グループ[[#This Row],[グループ番号]],_構造物[グループ番号],_構造物[管理水準]))</f>
        <v/>
      </c>
    </row>
    <row r="91" spans="1:19">
      <c r="A91" s="6" cm="1">
        <f t="array" ref="A91">ROW()-ROW(_グループ[#Headers])</f>
        <v>90</v>
      </c>
      <c r="B91" s="8" t="str" cm="1">
        <f t="array" ref="B91">IFERROR(INDEX(_xlfn._xlws.SORT(_xlfn.UNIQUE(_xlfn._xlws.FILTER(_構造物[グループ番号],_構造物[グループ番号]&lt;&gt;"")),1,1,FALSE),_グループ[[#This Row],[通し番号]],0),"")</f>
        <v/>
      </c>
      <c r="C91" t="str" cm="1">
        <f t="array" ref="C91">_xlfn.IFS(_グループ[[#This Row],[グループ番号]]="","",TRUE,_xlfn.XLOOKUP(_グループ[[#This Row],[グループ番号]],_構造物[グループ番号],_構造物[施設番号]))</f>
        <v/>
      </c>
      <c r="D91" t="str" cm="1">
        <f t="array" ref="D91">_xlfn.IFS(_グループ[[#This Row],[グループ番号]]="","",TRUE,_xlfn.XLOOKUP(_グループ[[#This Row],[グループ番号]],_構造物[グループ番号],_構造物[地区名]))</f>
        <v/>
      </c>
      <c r="E91" t="str" cm="1">
        <f t="array" ref="E91">_xlfn.IFS(_グループ[[#This Row],[グループ番号]]="","",TRUE,_xlfn.XLOOKUP(_グループ[[#This Row],[グループ番号]],_構造物[グループ番号],_構造物[施設名]))</f>
        <v/>
      </c>
      <c r="F91" t="str" cm="1">
        <f t="array" ref="F91">_xlfn.IFS(_グループ[[#This Row],[グループ番号]]="","",TRUE,_xlfn.XLOOKUP(_グループ[[#This Row],[グループ番号]],_構造物[グループ番号],_構造物[区分]))</f>
        <v/>
      </c>
      <c r="G91" t="str" cm="1">
        <f t="array" ref="G91">_xlfn.IFS(_グループ[[#This Row],[グループ番号]]="","",_xlfn.XLOOKUP(_グループ[[#This Row],[グループ番号]],_構造物[グループ番号],_構造物[形式/設備名])="","",TRUE,_xlfn.XLOOKUP(_グループ[[#This Row],[グループ番号]],_構造物[グループ番号],_構造物[形式/設備名]))</f>
        <v/>
      </c>
      <c r="H91" t="str" cm="1">
        <f t="array" ref="H91">_xlfn.IFS(_グループ[[#This Row],[グループ番号]]="","",_xlfn.XLOOKUP(_グループ[[#This Row],[グループ番号]],_構造物[グループ番号],_構造物[規格/装置名])="","",TRUE,_xlfn.XLOOKUP(_グループ[[#This Row],[グループ番号]],_構造物[グループ番号],_構造物[規格/装置名]))</f>
        <v/>
      </c>
      <c r="I91" t="str" cm="1">
        <f t="array" ref="I91">_xlfn.IFS(_グループ[[#This Row],[グループ番号]]="","",_xlfn.XLOOKUP(_グループ[[#This Row],[グループ番号]],_構造物[グループ番号],_構造物[規模/部位])="","",TRUE,_xlfn.XLOOKUP(_グループ[[#This Row],[グループ番号]],_構造物[グループ番号],_構造物[規模/部位]))</f>
        <v/>
      </c>
      <c r="J91" s="14" t="str" cm="1">
        <f t="array" ref="J91">_xlfn.IFS(_グループ[[#This Row],[グループ番号]]="","",TRUE,SUMIFS(_構造物[数量],_構造物[グループ番号],_グループ[[#This Row],[グループ番号]]))</f>
        <v/>
      </c>
      <c r="K91" t="str" cm="1">
        <f t="array" ref="K91">_xlfn.IFS(_グループ[[#This Row],[グループ番号]]="","",TRUE,_xlfn.XLOOKUP(_グループ[[#This Row],[グループ番号]],_構造物[グループ番号],_構造物[単位]))</f>
        <v/>
      </c>
      <c r="L91" s="3" t="str" cm="1">
        <f t="array" ref="L91">_xlfn.IFS(_グループ[[#This Row],[グループ番号]]="","",TRUE,_xlfn.XLOOKUP(_グループ[[#This Row],[グループ番号]],_構造物[グループ番号],_構造物[供用開始年度(交換年度)]))</f>
        <v/>
      </c>
      <c r="M91" s="3" t="str" cm="1">
        <f t="array" ref="M91">_xlfn.IFS(_グループ[[#This Row],[グループ番号]]="","",_xlfn.XLOOKUP(_グループ[[#This Row],[グループ番号]],_構造物[グループ番号],_構造物[現在の健全度])="","",TRUE,_xlfn.XLOOKUP(_グループ[[#This Row],[グループ番号]],_構造物[グループ番号],_構造物[現在の健全度]))</f>
        <v/>
      </c>
      <c r="N91" t="str" cm="1">
        <f t="array" ref="N91">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91" s="3" t="str" cm="1">
        <f t="array" ref="O91">_xlfn.IFS(_グループ[[#This Row],[グループ番号]]="","",TRUE,_xlfn.XLOOKUP(_グループ[[#This Row],[グループ番号]],_構造物[グループ番号],_構造物[参考耐用年数]))</f>
        <v/>
      </c>
      <c r="P91" s="3"/>
      <c r="Q91" s="3" t="str" cm="1">
        <f t="array" aca="1" ref="Q91" ca="1">_xlfn.IFS(_グループ[[#This Row],[グループ番号]]="","",_グループ[[#This Row],[性能低下予測方法]]&lt;&gt;"余寿命","",TRUE,_グループ[[#This Row],[参考耐用年数]]-(OFFSET(_共通[[#Headers],[機能診断年度]],1,0)-_グループ[[#This Row],[供用開始年度(交換年度)]]))</f>
        <v/>
      </c>
      <c r="R91" t="str" cm="1">
        <f t="array" ref="R91">_xlfn.IFS(_グループ[[#This Row],[グループ番号]]="","",_グループ[[#This Row],[性能低下予測方法]]&lt;&gt;"余寿命","",TRUE,"参考耐用年数－経過年数")</f>
        <v/>
      </c>
      <c r="S91" s="3" t="str" cm="1">
        <f t="array" ref="S91">_xlfn.IFS(_グループ[[#This Row],[グループ番号]]="","",TRUE,_xlfn.XLOOKUP(_グループ[[#This Row],[グループ番号]],_構造物[グループ番号],_構造物[管理水準]))</f>
        <v/>
      </c>
    </row>
    <row r="92" spans="1:19">
      <c r="A92" s="6" cm="1">
        <f t="array" ref="A92">ROW()-ROW(_グループ[#Headers])</f>
        <v>91</v>
      </c>
      <c r="B92" s="8" t="str" cm="1">
        <f t="array" ref="B92">IFERROR(INDEX(_xlfn._xlws.SORT(_xlfn.UNIQUE(_xlfn._xlws.FILTER(_構造物[グループ番号],_構造物[グループ番号]&lt;&gt;"")),1,1,FALSE),_グループ[[#This Row],[通し番号]],0),"")</f>
        <v/>
      </c>
      <c r="C92" t="str" cm="1">
        <f t="array" ref="C92">_xlfn.IFS(_グループ[[#This Row],[グループ番号]]="","",TRUE,_xlfn.XLOOKUP(_グループ[[#This Row],[グループ番号]],_構造物[グループ番号],_構造物[施設番号]))</f>
        <v/>
      </c>
      <c r="D92" t="str" cm="1">
        <f t="array" ref="D92">_xlfn.IFS(_グループ[[#This Row],[グループ番号]]="","",TRUE,_xlfn.XLOOKUP(_グループ[[#This Row],[グループ番号]],_構造物[グループ番号],_構造物[地区名]))</f>
        <v/>
      </c>
      <c r="E92" t="str" cm="1">
        <f t="array" ref="E92">_xlfn.IFS(_グループ[[#This Row],[グループ番号]]="","",TRUE,_xlfn.XLOOKUP(_グループ[[#This Row],[グループ番号]],_構造物[グループ番号],_構造物[施設名]))</f>
        <v/>
      </c>
      <c r="F92" t="str" cm="1">
        <f t="array" ref="F92">_xlfn.IFS(_グループ[[#This Row],[グループ番号]]="","",TRUE,_xlfn.XLOOKUP(_グループ[[#This Row],[グループ番号]],_構造物[グループ番号],_構造物[区分]))</f>
        <v/>
      </c>
      <c r="G92" t="str" cm="1">
        <f t="array" ref="G92">_xlfn.IFS(_グループ[[#This Row],[グループ番号]]="","",_xlfn.XLOOKUP(_グループ[[#This Row],[グループ番号]],_構造物[グループ番号],_構造物[形式/設備名])="","",TRUE,_xlfn.XLOOKUP(_グループ[[#This Row],[グループ番号]],_構造物[グループ番号],_構造物[形式/設備名]))</f>
        <v/>
      </c>
      <c r="H92" t="str" cm="1">
        <f t="array" ref="H92">_xlfn.IFS(_グループ[[#This Row],[グループ番号]]="","",_xlfn.XLOOKUP(_グループ[[#This Row],[グループ番号]],_構造物[グループ番号],_構造物[規格/装置名])="","",TRUE,_xlfn.XLOOKUP(_グループ[[#This Row],[グループ番号]],_構造物[グループ番号],_構造物[規格/装置名]))</f>
        <v/>
      </c>
      <c r="I92" t="str" cm="1">
        <f t="array" ref="I92">_xlfn.IFS(_グループ[[#This Row],[グループ番号]]="","",_xlfn.XLOOKUP(_グループ[[#This Row],[グループ番号]],_構造物[グループ番号],_構造物[規模/部位])="","",TRUE,_xlfn.XLOOKUP(_グループ[[#This Row],[グループ番号]],_構造物[グループ番号],_構造物[規模/部位]))</f>
        <v/>
      </c>
      <c r="J92" s="14" t="str" cm="1">
        <f t="array" ref="J92">_xlfn.IFS(_グループ[[#This Row],[グループ番号]]="","",TRUE,SUMIFS(_構造物[数量],_構造物[グループ番号],_グループ[[#This Row],[グループ番号]]))</f>
        <v/>
      </c>
      <c r="K92" t="str" cm="1">
        <f t="array" ref="K92">_xlfn.IFS(_グループ[[#This Row],[グループ番号]]="","",TRUE,_xlfn.XLOOKUP(_グループ[[#This Row],[グループ番号]],_構造物[グループ番号],_構造物[単位]))</f>
        <v/>
      </c>
      <c r="L92" s="3" t="str" cm="1">
        <f t="array" ref="L92">_xlfn.IFS(_グループ[[#This Row],[グループ番号]]="","",TRUE,_xlfn.XLOOKUP(_グループ[[#This Row],[グループ番号]],_構造物[グループ番号],_構造物[供用開始年度(交換年度)]))</f>
        <v/>
      </c>
      <c r="M92" s="3" t="str" cm="1">
        <f t="array" ref="M92">_xlfn.IFS(_グループ[[#This Row],[グループ番号]]="","",_xlfn.XLOOKUP(_グループ[[#This Row],[グループ番号]],_構造物[グループ番号],_構造物[現在の健全度])="","",TRUE,_xlfn.XLOOKUP(_グループ[[#This Row],[グループ番号]],_構造物[グループ番号],_構造物[現在の健全度]))</f>
        <v/>
      </c>
      <c r="N92" t="str" cm="1">
        <f t="array" ref="N92">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92" s="3" t="str" cm="1">
        <f t="array" ref="O92">_xlfn.IFS(_グループ[[#This Row],[グループ番号]]="","",TRUE,_xlfn.XLOOKUP(_グループ[[#This Row],[グループ番号]],_構造物[グループ番号],_構造物[参考耐用年数]))</f>
        <v/>
      </c>
      <c r="P92" s="3"/>
      <c r="Q92" s="3" t="str" cm="1">
        <f t="array" aca="1" ref="Q92" ca="1">_xlfn.IFS(_グループ[[#This Row],[グループ番号]]="","",_グループ[[#This Row],[性能低下予測方法]]&lt;&gt;"余寿命","",TRUE,_グループ[[#This Row],[参考耐用年数]]-(OFFSET(_共通[[#Headers],[機能診断年度]],1,0)-_グループ[[#This Row],[供用開始年度(交換年度)]]))</f>
        <v/>
      </c>
      <c r="R92" t="str" cm="1">
        <f t="array" ref="R92">_xlfn.IFS(_グループ[[#This Row],[グループ番号]]="","",_グループ[[#This Row],[性能低下予測方法]]&lt;&gt;"余寿命","",TRUE,"参考耐用年数－経過年数")</f>
        <v/>
      </c>
      <c r="S92" s="3" t="str" cm="1">
        <f t="array" ref="S92">_xlfn.IFS(_グループ[[#This Row],[グループ番号]]="","",TRUE,_xlfn.XLOOKUP(_グループ[[#This Row],[グループ番号]],_構造物[グループ番号],_構造物[管理水準]))</f>
        <v/>
      </c>
    </row>
    <row r="93" spans="1:19">
      <c r="A93" s="6" cm="1">
        <f t="array" ref="A93">ROW()-ROW(_グループ[#Headers])</f>
        <v>92</v>
      </c>
      <c r="B93" s="8" t="str" cm="1">
        <f t="array" ref="B93">IFERROR(INDEX(_xlfn._xlws.SORT(_xlfn.UNIQUE(_xlfn._xlws.FILTER(_構造物[グループ番号],_構造物[グループ番号]&lt;&gt;"")),1,1,FALSE),_グループ[[#This Row],[通し番号]],0),"")</f>
        <v/>
      </c>
      <c r="C93" t="str" cm="1">
        <f t="array" ref="C93">_xlfn.IFS(_グループ[[#This Row],[グループ番号]]="","",TRUE,_xlfn.XLOOKUP(_グループ[[#This Row],[グループ番号]],_構造物[グループ番号],_構造物[施設番号]))</f>
        <v/>
      </c>
      <c r="D93" t="str" cm="1">
        <f t="array" ref="D93">_xlfn.IFS(_グループ[[#This Row],[グループ番号]]="","",TRUE,_xlfn.XLOOKUP(_グループ[[#This Row],[グループ番号]],_構造物[グループ番号],_構造物[地区名]))</f>
        <v/>
      </c>
      <c r="E93" t="str" cm="1">
        <f t="array" ref="E93">_xlfn.IFS(_グループ[[#This Row],[グループ番号]]="","",TRUE,_xlfn.XLOOKUP(_グループ[[#This Row],[グループ番号]],_構造物[グループ番号],_構造物[施設名]))</f>
        <v/>
      </c>
      <c r="F93" t="str" cm="1">
        <f t="array" ref="F93">_xlfn.IFS(_グループ[[#This Row],[グループ番号]]="","",TRUE,_xlfn.XLOOKUP(_グループ[[#This Row],[グループ番号]],_構造物[グループ番号],_構造物[区分]))</f>
        <v/>
      </c>
      <c r="G93" t="str" cm="1">
        <f t="array" ref="G93">_xlfn.IFS(_グループ[[#This Row],[グループ番号]]="","",_xlfn.XLOOKUP(_グループ[[#This Row],[グループ番号]],_構造物[グループ番号],_構造物[形式/設備名])="","",TRUE,_xlfn.XLOOKUP(_グループ[[#This Row],[グループ番号]],_構造物[グループ番号],_構造物[形式/設備名]))</f>
        <v/>
      </c>
      <c r="H93" t="str" cm="1">
        <f t="array" ref="H93">_xlfn.IFS(_グループ[[#This Row],[グループ番号]]="","",_xlfn.XLOOKUP(_グループ[[#This Row],[グループ番号]],_構造物[グループ番号],_構造物[規格/装置名])="","",TRUE,_xlfn.XLOOKUP(_グループ[[#This Row],[グループ番号]],_構造物[グループ番号],_構造物[規格/装置名]))</f>
        <v/>
      </c>
      <c r="I93" t="str" cm="1">
        <f t="array" ref="I93">_xlfn.IFS(_グループ[[#This Row],[グループ番号]]="","",_xlfn.XLOOKUP(_グループ[[#This Row],[グループ番号]],_構造物[グループ番号],_構造物[規模/部位])="","",TRUE,_xlfn.XLOOKUP(_グループ[[#This Row],[グループ番号]],_構造物[グループ番号],_構造物[規模/部位]))</f>
        <v/>
      </c>
      <c r="J93" s="14" t="str" cm="1">
        <f t="array" ref="J93">_xlfn.IFS(_グループ[[#This Row],[グループ番号]]="","",TRUE,SUMIFS(_構造物[数量],_構造物[グループ番号],_グループ[[#This Row],[グループ番号]]))</f>
        <v/>
      </c>
      <c r="K93" t="str" cm="1">
        <f t="array" ref="K93">_xlfn.IFS(_グループ[[#This Row],[グループ番号]]="","",TRUE,_xlfn.XLOOKUP(_グループ[[#This Row],[グループ番号]],_構造物[グループ番号],_構造物[単位]))</f>
        <v/>
      </c>
      <c r="L93" s="3" t="str" cm="1">
        <f t="array" ref="L93">_xlfn.IFS(_グループ[[#This Row],[グループ番号]]="","",TRUE,_xlfn.XLOOKUP(_グループ[[#This Row],[グループ番号]],_構造物[グループ番号],_構造物[供用開始年度(交換年度)]))</f>
        <v/>
      </c>
      <c r="M93" s="3" t="str" cm="1">
        <f t="array" ref="M93">_xlfn.IFS(_グループ[[#This Row],[グループ番号]]="","",_xlfn.XLOOKUP(_グループ[[#This Row],[グループ番号]],_構造物[グループ番号],_構造物[現在の健全度])="","",TRUE,_xlfn.XLOOKUP(_グループ[[#This Row],[グループ番号]],_構造物[グループ番号],_構造物[現在の健全度]))</f>
        <v/>
      </c>
      <c r="N93" t="str" cm="1">
        <f t="array" ref="N93">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93" s="3" t="str" cm="1">
        <f t="array" ref="O93">_xlfn.IFS(_グループ[[#This Row],[グループ番号]]="","",TRUE,_xlfn.XLOOKUP(_グループ[[#This Row],[グループ番号]],_構造物[グループ番号],_構造物[参考耐用年数]))</f>
        <v/>
      </c>
      <c r="P93" s="3"/>
      <c r="Q93" s="3" t="str" cm="1">
        <f t="array" aca="1" ref="Q93" ca="1">_xlfn.IFS(_グループ[[#This Row],[グループ番号]]="","",_グループ[[#This Row],[性能低下予測方法]]&lt;&gt;"余寿命","",TRUE,_グループ[[#This Row],[参考耐用年数]]-(OFFSET(_共通[[#Headers],[機能診断年度]],1,0)-_グループ[[#This Row],[供用開始年度(交換年度)]]))</f>
        <v/>
      </c>
      <c r="R93" t="str" cm="1">
        <f t="array" ref="R93">_xlfn.IFS(_グループ[[#This Row],[グループ番号]]="","",_グループ[[#This Row],[性能低下予測方法]]&lt;&gt;"余寿命","",TRUE,"参考耐用年数－経過年数")</f>
        <v/>
      </c>
      <c r="S93" s="3" t="str" cm="1">
        <f t="array" ref="S93">_xlfn.IFS(_グループ[[#This Row],[グループ番号]]="","",TRUE,_xlfn.XLOOKUP(_グループ[[#This Row],[グループ番号]],_構造物[グループ番号],_構造物[管理水準]))</f>
        <v/>
      </c>
    </row>
    <row r="94" spans="1:19">
      <c r="A94" s="6" cm="1">
        <f t="array" ref="A94">ROW()-ROW(_グループ[#Headers])</f>
        <v>93</v>
      </c>
      <c r="B94" s="8" t="str" cm="1">
        <f t="array" ref="B94">IFERROR(INDEX(_xlfn._xlws.SORT(_xlfn.UNIQUE(_xlfn._xlws.FILTER(_構造物[グループ番号],_構造物[グループ番号]&lt;&gt;"")),1,1,FALSE),_グループ[[#This Row],[通し番号]],0),"")</f>
        <v/>
      </c>
      <c r="C94" t="str" cm="1">
        <f t="array" ref="C94">_xlfn.IFS(_グループ[[#This Row],[グループ番号]]="","",TRUE,_xlfn.XLOOKUP(_グループ[[#This Row],[グループ番号]],_構造物[グループ番号],_構造物[施設番号]))</f>
        <v/>
      </c>
      <c r="D94" t="str" cm="1">
        <f t="array" ref="D94">_xlfn.IFS(_グループ[[#This Row],[グループ番号]]="","",TRUE,_xlfn.XLOOKUP(_グループ[[#This Row],[グループ番号]],_構造物[グループ番号],_構造物[地区名]))</f>
        <v/>
      </c>
      <c r="E94" t="str" cm="1">
        <f t="array" ref="E94">_xlfn.IFS(_グループ[[#This Row],[グループ番号]]="","",TRUE,_xlfn.XLOOKUP(_グループ[[#This Row],[グループ番号]],_構造物[グループ番号],_構造物[施設名]))</f>
        <v/>
      </c>
      <c r="F94" t="str" cm="1">
        <f t="array" ref="F94">_xlfn.IFS(_グループ[[#This Row],[グループ番号]]="","",TRUE,_xlfn.XLOOKUP(_グループ[[#This Row],[グループ番号]],_構造物[グループ番号],_構造物[区分]))</f>
        <v/>
      </c>
      <c r="G94" t="str" cm="1">
        <f t="array" ref="G94">_xlfn.IFS(_グループ[[#This Row],[グループ番号]]="","",_xlfn.XLOOKUP(_グループ[[#This Row],[グループ番号]],_構造物[グループ番号],_構造物[形式/設備名])="","",TRUE,_xlfn.XLOOKUP(_グループ[[#This Row],[グループ番号]],_構造物[グループ番号],_構造物[形式/設備名]))</f>
        <v/>
      </c>
      <c r="H94" t="str" cm="1">
        <f t="array" ref="H94">_xlfn.IFS(_グループ[[#This Row],[グループ番号]]="","",_xlfn.XLOOKUP(_グループ[[#This Row],[グループ番号]],_構造物[グループ番号],_構造物[規格/装置名])="","",TRUE,_xlfn.XLOOKUP(_グループ[[#This Row],[グループ番号]],_構造物[グループ番号],_構造物[規格/装置名]))</f>
        <v/>
      </c>
      <c r="I94" t="str" cm="1">
        <f t="array" ref="I94">_xlfn.IFS(_グループ[[#This Row],[グループ番号]]="","",_xlfn.XLOOKUP(_グループ[[#This Row],[グループ番号]],_構造物[グループ番号],_構造物[規模/部位])="","",TRUE,_xlfn.XLOOKUP(_グループ[[#This Row],[グループ番号]],_構造物[グループ番号],_構造物[規模/部位]))</f>
        <v/>
      </c>
      <c r="J94" s="14" t="str" cm="1">
        <f t="array" ref="J94">_xlfn.IFS(_グループ[[#This Row],[グループ番号]]="","",TRUE,SUMIFS(_構造物[数量],_構造物[グループ番号],_グループ[[#This Row],[グループ番号]]))</f>
        <v/>
      </c>
      <c r="K94" t="str" cm="1">
        <f t="array" ref="K94">_xlfn.IFS(_グループ[[#This Row],[グループ番号]]="","",TRUE,_xlfn.XLOOKUP(_グループ[[#This Row],[グループ番号]],_構造物[グループ番号],_構造物[単位]))</f>
        <v/>
      </c>
      <c r="L94" s="3" t="str" cm="1">
        <f t="array" ref="L94">_xlfn.IFS(_グループ[[#This Row],[グループ番号]]="","",TRUE,_xlfn.XLOOKUP(_グループ[[#This Row],[グループ番号]],_構造物[グループ番号],_構造物[供用開始年度(交換年度)]))</f>
        <v/>
      </c>
      <c r="M94" s="3" t="str" cm="1">
        <f t="array" ref="M94">_xlfn.IFS(_グループ[[#This Row],[グループ番号]]="","",_xlfn.XLOOKUP(_グループ[[#This Row],[グループ番号]],_構造物[グループ番号],_構造物[現在の健全度])="","",TRUE,_xlfn.XLOOKUP(_グループ[[#This Row],[グループ番号]],_構造物[グループ番号],_構造物[現在の健全度]))</f>
        <v/>
      </c>
      <c r="N94" t="str" cm="1">
        <f t="array" ref="N94">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94" s="3" t="str" cm="1">
        <f t="array" ref="O94">_xlfn.IFS(_グループ[[#This Row],[グループ番号]]="","",TRUE,_xlfn.XLOOKUP(_グループ[[#This Row],[グループ番号]],_構造物[グループ番号],_構造物[参考耐用年数]))</f>
        <v/>
      </c>
      <c r="P94" s="3"/>
      <c r="Q94" s="3" t="str" cm="1">
        <f t="array" aca="1" ref="Q94" ca="1">_xlfn.IFS(_グループ[[#This Row],[グループ番号]]="","",_グループ[[#This Row],[性能低下予測方法]]&lt;&gt;"余寿命","",TRUE,_グループ[[#This Row],[参考耐用年数]]-(OFFSET(_共通[[#Headers],[機能診断年度]],1,0)-_グループ[[#This Row],[供用開始年度(交換年度)]]))</f>
        <v/>
      </c>
      <c r="R94" t="str" cm="1">
        <f t="array" ref="R94">_xlfn.IFS(_グループ[[#This Row],[グループ番号]]="","",_グループ[[#This Row],[性能低下予測方法]]&lt;&gt;"余寿命","",TRUE,"参考耐用年数－経過年数")</f>
        <v/>
      </c>
      <c r="S94" s="3" t="str" cm="1">
        <f t="array" ref="S94">_xlfn.IFS(_グループ[[#This Row],[グループ番号]]="","",TRUE,_xlfn.XLOOKUP(_グループ[[#This Row],[グループ番号]],_構造物[グループ番号],_構造物[管理水準]))</f>
        <v/>
      </c>
    </row>
    <row r="95" spans="1:19">
      <c r="A95" s="6" cm="1">
        <f t="array" ref="A95">ROW()-ROW(_グループ[#Headers])</f>
        <v>94</v>
      </c>
      <c r="B95" s="8" t="str" cm="1">
        <f t="array" ref="B95">IFERROR(INDEX(_xlfn._xlws.SORT(_xlfn.UNIQUE(_xlfn._xlws.FILTER(_構造物[グループ番号],_構造物[グループ番号]&lt;&gt;"")),1,1,FALSE),_グループ[[#This Row],[通し番号]],0),"")</f>
        <v/>
      </c>
      <c r="C95" t="str" cm="1">
        <f t="array" ref="C95">_xlfn.IFS(_グループ[[#This Row],[グループ番号]]="","",TRUE,_xlfn.XLOOKUP(_グループ[[#This Row],[グループ番号]],_構造物[グループ番号],_構造物[施設番号]))</f>
        <v/>
      </c>
      <c r="D95" t="str" cm="1">
        <f t="array" ref="D95">_xlfn.IFS(_グループ[[#This Row],[グループ番号]]="","",TRUE,_xlfn.XLOOKUP(_グループ[[#This Row],[グループ番号]],_構造物[グループ番号],_構造物[地区名]))</f>
        <v/>
      </c>
      <c r="E95" t="str" cm="1">
        <f t="array" ref="E95">_xlfn.IFS(_グループ[[#This Row],[グループ番号]]="","",TRUE,_xlfn.XLOOKUP(_グループ[[#This Row],[グループ番号]],_構造物[グループ番号],_構造物[施設名]))</f>
        <v/>
      </c>
      <c r="F95" t="str" cm="1">
        <f t="array" ref="F95">_xlfn.IFS(_グループ[[#This Row],[グループ番号]]="","",TRUE,_xlfn.XLOOKUP(_グループ[[#This Row],[グループ番号]],_構造物[グループ番号],_構造物[区分]))</f>
        <v/>
      </c>
      <c r="G95" t="str" cm="1">
        <f t="array" ref="G95">_xlfn.IFS(_グループ[[#This Row],[グループ番号]]="","",_xlfn.XLOOKUP(_グループ[[#This Row],[グループ番号]],_構造物[グループ番号],_構造物[形式/設備名])="","",TRUE,_xlfn.XLOOKUP(_グループ[[#This Row],[グループ番号]],_構造物[グループ番号],_構造物[形式/設備名]))</f>
        <v/>
      </c>
      <c r="H95" t="str" cm="1">
        <f t="array" ref="H95">_xlfn.IFS(_グループ[[#This Row],[グループ番号]]="","",_xlfn.XLOOKUP(_グループ[[#This Row],[グループ番号]],_構造物[グループ番号],_構造物[規格/装置名])="","",TRUE,_xlfn.XLOOKUP(_グループ[[#This Row],[グループ番号]],_構造物[グループ番号],_構造物[規格/装置名]))</f>
        <v/>
      </c>
      <c r="I95" t="str" cm="1">
        <f t="array" ref="I95">_xlfn.IFS(_グループ[[#This Row],[グループ番号]]="","",_xlfn.XLOOKUP(_グループ[[#This Row],[グループ番号]],_構造物[グループ番号],_構造物[規模/部位])="","",TRUE,_xlfn.XLOOKUP(_グループ[[#This Row],[グループ番号]],_構造物[グループ番号],_構造物[規模/部位]))</f>
        <v/>
      </c>
      <c r="J95" s="14" t="str" cm="1">
        <f t="array" ref="J95">_xlfn.IFS(_グループ[[#This Row],[グループ番号]]="","",TRUE,SUMIFS(_構造物[数量],_構造物[グループ番号],_グループ[[#This Row],[グループ番号]]))</f>
        <v/>
      </c>
      <c r="K95" t="str" cm="1">
        <f t="array" ref="K95">_xlfn.IFS(_グループ[[#This Row],[グループ番号]]="","",TRUE,_xlfn.XLOOKUP(_グループ[[#This Row],[グループ番号]],_構造物[グループ番号],_構造物[単位]))</f>
        <v/>
      </c>
      <c r="L95" s="3" t="str" cm="1">
        <f t="array" ref="L95">_xlfn.IFS(_グループ[[#This Row],[グループ番号]]="","",TRUE,_xlfn.XLOOKUP(_グループ[[#This Row],[グループ番号]],_構造物[グループ番号],_構造物[供用開始年度(交換年度)]))</f>
        <v/>
      </c>
      <c r="M95" s="3" t="str" cm="1">
        <f t="array" ref="M95">_xlfn.IFS(_グループ[[#This Row],[グループ番号]]="","",_xlfn.XLOOKUP(_グループ[[#This Row],[グループ番号]],_構造物[グループ番号],_構造物[現在の健全度])="","",TRUE,_xlfn.XLOOKUP(_グループ[[#This Row],[グループ番号]],_構造物[グループ番号],_構造物[現在の健全度]))</f>
        <v/>
      </c>
      <c r="N95" t="str" cm="1">
        <f t="array" ref="N95">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95" s="3" t="str" cm="1">
        <f t="array" ref="O95">_xlfn.IFS(_グループ[[#This Row],[グループ番号]]="","",TRUE,_xlfn.XLOOKUP(_グループ[[#This Row],[グループ番号]],_構造物[グループ番号],_構造物[参考耐用年数]))</f>
        <v/>
      </c>
      <c r="P95" s="3"/>
      <c r="Q95" s="3" t="str" cm="1">
        <f t="array" aca="1" ref="Q95" ca="1">_xlfn.IFS(_グループ[[#This Row],[グループ番号]]="","",_グループ[[#This Row],[性能低下予測方法]]&lt;&gt;"余寿命","",TRUE,_グループ[[#This Row],[参考耐用年数]]-(OFFSET(_共通[[#Headers],[機能診断年度]],1,0)-_グループ[[#This Row],[供用開始年度(交換年度)]]))</f>
        <v/>
      </c>
      <c r="R95" t="str" cm="1">
        <f t="array" ref="R95">_xlfn.IFS(_グループ[[#This Row],[グループ番号]]="","",_グループ[[#This Row],[性能低下予測方法]]&lt;&gt;"余寿命","",TRUE,"参考耐用年数－経過年数")</f>
        <v/>
      </c>
      <c r="S95" s="3" t="str" cm="1">
        <f t="array" ref="S95">_xlfn.IFS(_グループ[[#This Row],[グループ番号]]="","",TRUE,_xlfn.XLOOKUP(_グループ[[#This Row],[グループ番号]],_構造物[グループ番号],_構造物[管理水準]))</f>
        <v/>
      </c>
    </row>
    <row r="96" spans="1:19">
      <c r="A96" s="6" cm="1">
        <f t="array" ref="A96">ROW()-ROW(_グループ[#Headers])</f>
        <v>95</v>
      </c>
      <c r="B96" s="8" t="str" cm="1">
        <f t="array" ref="B96">IFERROR(INDEX(_xlfn._xlws.SORT(_xlfn.UNIQUE(_xlfn._xlws.FILTER(_構造物[グループ番号],_構造物[グループ番号]&lt;&gt;"")),1,1,FALSE),_グループ[[#This Row],[通し番号]],0),"")</f>
        <v/>
      </c>
      <c r="C96" t="str" cm="1">
        <f t="array" ref="C96">_xlfn.IFS(_グループ[[#This Row],[グループ番号]]="","",TRUE,_xlfn.XLOOKUP(_グループ[[#This Row],[グループ番号]],_構造物[グループ番号],_構造物[施設番号]))</f>
        <v/>
      </c>
      <c r="D96" t="str" cm="1">
        <f t="array" ref="D96">_xlfn.IFS(_グループ[[#This Row],[グループ番号]]="","",TRUE,_xlfn.XLOOKUP(_グループ[[#This Row],[グループ番号]],_構造物[グループ番号],_構造物[地区名]))</f>
        <v/>
      </c>
      <c r="E96" t="str" cm="1">
        <f t="array" ref="E96">_xlfn.IFS(_グループ[[#This Row],[グループ番号]]="","",TRUE,_xlfn.XLOOKUP(_グループ[[#This Row],[グループ番号]],_構造物[グループ番号],_構造物[施設名]))</f>
        <v/>
      </c>
      <c r="F96" t="str" cm="1">
        <f t="array" ref="F96">_xlfn.IFS(_グループ[[#This Row],[グループ番号]]="","",TRUE,_xlfn.XLOOKUP(_グループ[[#This Row],[グループ番号]],_構造物[グループ番号],_構造物[区分]))</f>
        <v/>
      </c>
      <c r="G96" t="str" cm="1">
        <f t="array" ref="G96">_xlfn.IFS(_グループ[[#This Row],[グループ番号]]="","",_xlfn.XLOOKUP(_グループ[[#This Row],[グループ番号]],_構造物[グループ番号],_構造物[形式/設備名])="","",TRUE,_xlfn.XLOOKUP(_グループ[[#This Row],[グループ番号]],_構造物[グループ番号],_構造物[形式/設備名]))</f>
        <v/>
      </c>
      <c r="H96" t="str" cm="1">
        <f t="array" ref="H96">_xlfn.IFS(_グループ[[#This Row],[グループ番号]]="","",_xlfn.XLOOKUP(_グループ[[#This Row],[グループ番号]],_構造物[グループ番号],_構造物[規格/装置名])="","",TRUE,_xlfn.XLOOKUP(_グループ[[#This Row],[グループ番号]],_構造物[グループ番号],_構造物[規格/装置名]))</f>
        <v/>
      </c>
      <c r="I96" t="str" cm="1">
        <f t="array" ref="I96">_xlfn.IFS(_グループ[[#This Row],[グループ番号]]="","",_xlfn.XLOOKUP(_グループ[[#This Row],[グループ番号]],_構造物[グループ番号],_構造物[規模/部位])="","",TRUE,_xlfn.XLOOKUP(_グループ[[#This Row],[グループ番号]],_構造物[グループ番号],_構造物[規模/部位]))</f>
        <v/>
      </c>
      <c r="J96" s="14" t="str" cm="1">
        <f t="array" ref="J96">_xlfn.IFS(_グループ[[#This Row],[グループ番号]]="","",TRUE,SUMIFS(_構造物[数量],_構造物[グループ番号],_グループ[[#This Row],[グループ番号]]))</f>
        <v/>
      </c>
      <c r="K96" t="str" cm="1">
        <f t="array" ref="K96">_xlfn.IFS(_グループ[[#This Row],[グループ番号]]="","",TRUE,_xlfn.XLOOKUP(_グループ[[#This Row],[グループ番号]],_構造物[グループ番号],_構造物[単位]))</f>
        <v/>
      </c>
      <c r="L96" s="3" t="str" cm="1">
        <f t="array" ref="L96">_xlfn.IFS(_グループ[[#This Row],[グループ番号]]="","",TRUE,_xlfn.XLOOKUP(_グループ[[#This Row],[グループ番号]],_構造物[グループ番号],_構造物[供用開始年度(交換年度)]))</f>
        <v/>
      </c>
      <c r="M96" s="3" t="str" cm="1">
        <f t="array" ref="M96">_xlfn.IFS(_グループ[[#This Row],[グループ番号]]="","",_xlfn.XLOOKUP(_グループ[[#This Row],[グループ番号]],_構造物[グループ番号],_構造物[現在の健全度])="","",TRUE,_xlfn.XLOOKUP(_グループ[[#This Row],[グループ番号]],_構造物[グループ番号],_構造物[現在の健全度]))</f>
        <v/>
      </c>
      <c r="N96" t="str" cm="1">
        <f t="array" ref="N96">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96" s="3" t="str" cm="1">
        <f t="array" ref="O96">_xlfn.IFS(_グループ[[#This Row],[グループ番号]]="","",TRUE,_xlfn.XLOOKUP(_グループ[[#This Row],[グループ番号]],_構造物[グループ番号],_構造物[参考耐用年数]))</f>
        <v/>
      </c>
      <c r="P96" s="3"/>
      <c r="Q96" s="3" t="str" cm="1">
        <f t="array" aca="1" ref="Q96" ca="1">_xlfn.IFS(_グループ[[#This Row],[グループ番号]]="","",_グループ[[#This Row],[性能低下予測方法]]&lt;&gt;"余寿命","",TRUE,_グループ[[#This Row],[参考耐用年数]]-(OFFSET(_共通[[#Headers],[機能診断年度]],1,0)-_グループ[[#This Row],[供用開始年度(交換年度)]]))</f>
        <v/>
      </c>
      <c r="R96" t="str" cm="1">
        <f t="array" ref="R96">_xlfn.IFS(_グループ[[#This Row],[グループ番号]]="","",_グループ[[#This Row],[性能低下予測方法]]&lt;&gt;"余寿命","",TRUE,"参考耐用年数－経過年数")</f>
        <v/>
      </c>
      <c r="S96" s="3" t="str" cm="1">
        <f t="array" ref="S96">_xlfn.IFS(_グループ[[#This Row],[グループ番号]]="","",TRUE,_xlfn.XLOOKUP(_グループ[[#This Row],[グループ番号]],_構造物[グループ番号],_構造物[管理水準]))</f>
        <v/>
      </c>
    </row>
    <row r="97" spans="1:19">
      <c r="A97" s="6" cm="1">
        <f t="array" ref="A97">ROW()-ROW(_グループ[#Headers])</f>
        <v>96</v>
      </c>
      <c r="B97" s="8" t="str" cm="1">
        <f t="array" ref="B97">IFERROR(INDEX(_xlfn._xlws.SORT(_xlfn.UNIQUE(_xlfn._xlws.FILTER(_構造物[グループ番号],_構造物[グループ番号]&lt;&gt;"")),1,1,FALSE),_グループ[[#This Row],[通し番号]],0),"")</f>
        <v/>
      </c>
      <c r="C97" t="str" cm="1">
        <f t="array" ref="C97">_xlfn.IFS(_グループ[[#This Row],[グループ番号]]="","",TRUE,_xlfn.XLOOKUP(_グループ[[#This Row],[グループ番号]],_構造物[グループ番号],_構造物[施設番号]))</f>
        <v/>
      </c>
      <c r="D97" t="str" cm="1">
        <f t="array" ref="D97">_xlfn.IFS(_グループ[[#This Row],[グループ番号]]="","",TRUE,_xlfn.XLOOKUP(_グループ[[#This Row],[グループ番号]],_構造物[グループ番号],_構造物[地区名]))</f>
        <v/>
      </c>
      <c r="E97" t="str" cm="1">
        <f t="array" ref="E97">_xlfn.IFS(_グループ[[#This Row],[グループ番号]]="","",TRUE,_xlfn.XLOOKUP(_グループ[[#This Row],[グループ番号]],_構造物[グループ番号],_構造物[施設名]))</f>
        <v/>
      </c>
      <c r="F97" t="str" cm="1">
        <f t="array" ref="F97">_xlfn.IFS(_グループ[[#This Row],[グループ番号]]="","",TRUE,_xlfn.XLOOKUP(_グループ[[#This Row],[グループ番号]],_構造物[グループ番号],_構造物[区分]))</f>
        <v/>
      </c>
      <c r="G97" t="str" cm="1">
        <f t="array" ref="G97">_xlfn.IFS(_グループ[[#This Row],[グループ番号]]="","",_xlfn.XLOOKUP(_グループ[[#This Row],[グループ番号]],_構造物[グループ番号],_構造物[形式/設備名])="","",TRUE,_xlfn.XLOOKUP(_グループ[[#This Row],[グループ番号]],_構造物[グループ番号],_構造物[形式/設備名]))</f>
        <v/>
      </c>
      <c r="H97" t="str" cm="1">
        <f t="array" ref="H97">_xlfn.IFS(_グループ[[#This Row],[グループ番号]]="","",_xlfn.XLOOKUP(_グループ[[#This Row],[グループ番号]],_構造物[グループ番号],_構造物[規格/装置名])="","",TRUE,_xlfn.XLOOKUP(_グループ[[#This Row],[グループ番号]],_構造物[グループ番号],_構造物[規格/装置名]))</f>
        <v/>
      </c>
      <c r="I97" t="str" cm="1">
        <f t="array" ref="I97">_xlfn.IFS(_グループ[[#This Row],[グループ番号]]="","",_xlfn.XLOOKUP(_グループ[[#This Row],[グループ番号]],_構造物[グループ番号],_構造物[規模/部位])="","",TRUE,_xlfn.XLOOKUP(_グループ[[#This Row],[グループ番号]],_構造物[グループ番号],_構造物[規模/部位]))</f>
        <v/>
      </c>
      <c r="J97" s="14" t="str" cm="1">
        <f t="array" ref="J97">_xlfn.IFS(_グループ[[#This Row],[グループ番号]]="","",TRUE,SUMIFS(_構造物[数量],_構造物[グループ番号],_グループ[[#This Row],[グループ番号]]))</f>
        <v/>
      </c>
      <c r="K97" t="str" cm="1">
        <f t="array" ref="K97">_xlfn.IFS(_グループ[[#This Row],[グループ番号]]="","",TRUE,_xlfn.XLOOKUP(_グループ[[#This Row],[グループ番号]],_構造物[グループ番号],_構造物[単位]))</f>
        <v/>
      </c>
      <c r="L97" s="3" t="str" cm="1">
        <f t="array" ref="L97">_xlfn.IFS(_グループ[[#This Row],[グループ番号]]="","",TRUE,_xlfn.XLOOKUP(_グループ[[#This Row],[グループ番号]],_構造物[グループ番号],_構造物[供用開始年度(交換年度)]))</f>
        <v/>
      </c>
      <c r="M97" s="3" t="str" cm="1">
        <f t="array" ref="M97">_xlfn.IFS(_グループ[[#This Row],[グループ番号]]="","",_xlfn.XLOOKUP(_グループ[[#This Row],[グループ番号]],_構造物[グループ番号],_構造物[現在の健全度])="","",TRUE,_xlfn.XLOOKUP(_グループ[[#This Row],[グループ番号]],_構造物[グループ番号],_構造物[現在の健全度]))</f>
        <v/>
      </c>
      <c r="N97" t="str" cm="1">
        <f t="array" ref="N97">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97" s="3" t="str" cm="1">
        <f t="array" ref="O97">_xlfn.IFS(_グループ[[#This Row],[グループ番号]]="","",TRUE,_xlfn.XLOOKUP(_グループ[[#This Row],[グループ番号]],_構造物[グループ番号],_構造物[参考耐用年数]))</f>
        <v/>
      </c>
      <c r="P97" s="3"/>
      <c r="Q97" s="3" t="str" cm="1">
        <f t="array" aca="1" ref="Q97" ca="1">_xlfn.IFS(_グループ[[#This Row],[グループ番号]]="","",_グループ[[#This Row],[性能低下予測方法]]&lt;&gt;"余寿命","",TRUE,_グループ[[#This Row],[参考耐用年数]]-(OFFSET(_共通[[#Headers],[機能診断年度]],1,0)-_グループ[[#This Row],[供用開始年度(交換年度)]]))</f>
        <v/>
      </c>
      <c r="R97" t="str" cm="1">
        <f t="array" ref="R97">_xlfn.IFS(_グループ[[#This Row],[グループ番号]]="","",_グループ[[#This Row],[性能低下予測方法]]&lt;&gt;"余寿命","",TRUE,"参考耐用年数－経過年数")</f>
        <v/>
      </c>
      <c r="S97" s="3" t="str" cm="1">
        <f t="array" ref="S97">_xlfn.IFS(_グループ[[#This Row],[グループ番号]]="","",TRUE,_xlfn.XLOOKUP(_グループ[[#This Row],[グループ番号]],_構造物[グループ番号],_構造物[管理水準]))</f>
        <v/>
      </c>
    </row>
    <row r="98" spans="1:19">
      <c r="A98" s="6" cm="1">
        <f t="array" ref="A98">ROW()-ROW(_グループ[#Headers])</f>
        <v>97</v>
      </c>
      <c r="B98" s="8" t="str" cm="1">
        <f t="array" ref="B98">IFERROR(INDEX(_xlfn._xlws.SORT(_xlfn.UNIQUE(_xlfn._xlws.FILTER(_構造物[グループ番号],_構造物[グループ番号]&lt;&gt;"")),1,1,FALSE),_グループ[[#This Row],[通し番号]],0),"")</f>
        <v/>
      </c>
      <c r="C98" t="str" cm="1">
        <f t="array" ref="C98">_xlfn.IFS(_グループ[[#This Row],[グループ番号]]="","",TRUE,_xlfn.XLOOKUP(_グループ[[#This Row],[グループ番号]],_構造物[グループ番号],_構造物[施設番号]))</f>
        <v/>
      </c>
      <c r="D98" t="str" cm="1">
        <f t="array" ref="D98">_xlfn.IFS(_グループ[[#This Row],[グループ番号]]="","",TRUE,_xlfn.XLOOKUP(_グループ[[#This Row],[グループ番号]],_構造物[グループ番号],_構造物[地区名]))</f>
        <v/>
      </c>
      <c r="E98" t="str" cm="1">
        <f t="array" ref="E98">_xlfn.IFS(_グループ[[#This Row],[グループ番号]]="","",TRUE,_xlfn.XLOOKUP(_グループ[[#This Row],[グループ番号]],_構造物[グループ番号],_構造物[施設名]))</f>
        <v/>
      </c>
      <c r="F98" t="str" cm="1">
        <f t="array" ref="F98">_xlfn.IFS(_グループ[[#This Row],[グループ番号]]="","",TRUE,_xlfn.XLOOKUP(_グループ[[#This Row],[グループ番号]],_構造物[グループ番号],_構造物[区分]))</f>
        <v/>
      </c>
      <c r="G98" t="str" cm="1">
        <f t="array" ref="G98">_xlfn.IFS(_グループ[[#This Row],[グループ番号]]="","",_xlfn.XLOOKUP(_グループ[[#This Row],[グループ番号]],_構造物[グループ番号],_構造物[形式/設備名])="","",TRUE,_xlfn.XLOOKUP(_グループ[[#This Row],[グループ番号]],_構造物[グループ番号],_構造物[形式/設備名]))</f>
        <v/>
      </c>
      <c r="H98" t="str" cm="1">
        <f t="array" ref="H98">_xlfn.IFS(_グループ[[#This Row],[グループ番号]]="","",_xlfn.XLOOKUP(_グループ[[#This Row],[グループ番号]],_構造物[グループ番号],_構造物[規格/装置名])="","",TRUE,_xlfn.XLOOKUP(_グループ[[#This Row],[グループ番号]],_構造物[グループ番号],_構造物[規格/装置名]))</f>
        <v/>
      </c>
      <c r="I98" t="str" cm="1">
        <f t="array" ref="I98">_xlfn.IFS(_グループ[[#This Row],[グループ番号]]="","",_xlfn.XLOOKUP(_グループ[[#This Row],[グループ番号]],_構造物[グループ番号],_構造物[規模/部位])="","",TRUE,_xlfn.XLOOKUP(_グループ[[#This Row],[グループ番号]],_構造物[グループ番号],_構造物[規模/部位]))</f>
        <v/>
      </c>
      <c r="J98" s="14" t="str" cm="1">
        <f t="array" ref="J98">_xlfn.IFS(_グループ[[#This Row],[グループ番号]]="","",TRUE,SUMIFS(_構造物[数量],_構造物[グループ番号],_グループ[[#This Row],[グループ番号]]))</f>
        <v/>
      </c>
      <c r="K98" t="str" cm="1">
        <f t="array" ref="K98">_xlfn.IFS(_グループ[[#This Row],[グループ番号]]="","",TRUE,_xlfn.XLOOKUP(_グループ[[#This Row],[グループ番号]],_構造物[グループ番号],_構造物[単位]))</f>
        <v/>
      </c>
      <c r="L98" s="3" t="str" cm="1">
        <f t="array" ref="L98">_xlfn.IFS(_グループ[[#This Row],[グループ番号]]="","",TRUE,_xlfn.XLOOKUP(_グループ[[#This Row],[グループ番号]],_構造物[グループ番号],_構造物[供用開始年度(交換年度)]))</f>
        <v/>
      </c>
      <c r="M98" s="3" t="str" cm="1">
        <f t="array" ref="M98">_xlfn.IFS(_グループ[[#This Row],[グループ番号]]="","",_xlfn.XLOOKUP(_グループ[[#This Row],[グループ番号]],_構造物[グループ番号],_構造物[現在の健全度])="","",TRUE,_xlfn.XLOOKUP(_グループ[[#This Row],[グループ番号]],_構造物[グループ番号],_構造物[現在の健全度]))</f>
        <v/>
      </c>
      <c r="N98" t="str" cm="1">
        <f t="array" ref="N98">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98" s="3" t="str" cm="1">
        <f t="array" ref="O98">_xlfn.IFS(_グループ[[#This Row],[グループ番号]]="","",TRUE,_xlfn.XLOOKUP(_グループ[[#This Row],[グループ番号]],_構造物[グループ番号],_構造物[参考耐用年数]))</f>
        <v/>
      </c>
      <c r="P98" s="3"/>
      <c r="Q98" s="3" t="str" cm="1">
        <f t="array" aca="1" ref="Q98" ca="1">_xlfn.IFS(_グループ[[#This Row],[グループ番号]]="","",_グループ[[#This Row],[性能低下予測方法]]&lt;&gt;"余寿命","",TRUE,_グループ[[#This Row],[参考耐用年数]]-(OFFSET(_共通[[#Headers],[機能診断年度]],1,0)-_グループ[[#This Row],[供用開始年度(交換年度)]]))</f>
        <v/>
      </c>
      <c r="R98" t="str" cm="1">
        <f t="array" ref="R98">_xlfn.IFS(_グループ[[#This Row],[グループ番号]]="","",_グループ[[#This Row],[性能低下予測方法]]&lt;&gt;"余寿命","",TRUE,"参考耐用年数－経過年数")</f>
        <v/>
      </c>
      <c r="S98" s="3" t="str" cm="1">
        <f t="array" ref="S98">_xlfn.IFS(_グループ[[#This Row],[グループ番号]]="","",TRUE,_xlfn.XLOOKUP(_グループ[[#This Row],[グループ番号]],_構造物[グループ番号],_構造物[管理水準]))</f>
        <v/>
      </c>
    </row>
    <row r="99" spans="1:19">
      <c r="A99" s="6" cm="1">
        <f t="array" ref="A99">ROW()-ROW(_グループ[#Headers])</f>
        <v>98</v>
      </c>
      <c r="B99" s="8" t="str" cm="1">
        <f t="array" ref="B99">IFERROR(INDEX(_xlfn._xlws.SORT(_xlfn.UNIQUE(_xlfn._xlws.FILTER(_構造物[グループ番号],_構造物[グループ番号]&lt;&gt;"")),1,1,FALSE),_グループ[[#This Row],[通し番号]],0),"")</f>
        <v/>
      </c>
      <c r="C99" t="str" cm="1">
        <f t="array" ref="C99">_xlfn.IFS(_グループ[[#This Row],[グループ番号]]="","",TRUE,_xlfn.XLOOKUP(_グループ[[#This Row],[グループ番号]],_構造物[グループ番号],_構造物[施設番号]))</f>
        <v/>
      </c>
      <c r="D99" t="str" cm="1">
        <f t="array" ref="D99">_xlfn.IFS(_グループ[[#This Row],[グループ番号]]="","",TRUE,_xlfn.XLOOKUP(_グループ[[#This Row],[グループ番号]],_構造物[グループ番号],_構造物[地区名]))</f>
        <v/>
      </c>
      <c r="E99" t="str" cm="1">
        <f t="array" ref="E99">_xlfn.IFS(_グループ[[#This Row],[グループ番号]]="","",TRUE,_xlfn.XLOOKUP(_グループ[[#This Row],[グループ番号]],_構造物[グループ番号],_構造物[施設名]))</f>
        <v/>
      </c>
      <c r="F99" t="str" cm="1">
        <f t="array" ref="F99">_xlfn.IFS(_グループ[[#This Row],[グループ番号]]="","",TRUE,_xlfn.XLOOKUP(_グループ[[#This Row],[グループ番号]],_構造物[グループ番号],_構造物[区分]))</f>
        <v/>
      </c>
      <c r="G99" t="str" cm="1">
        <f t="array" ref="G99">_xlfn.IFS(_グループ[[#This Row],[グループ番号]]="","",_xlfn.XLOOKUP(_グループ[[#This Row],[グループ番号]],_構造物[グループ番号],_構造物[形式/設備名])="","",TRUE,_xlfn.XLOOKUP(_グループ[[#This Row],[グループ番号]],_構造物[グループ番号],_構造物[形式/設備名]))</f>
        <v/>
      </c>
      <c r="H99" t="str" cm="1">
        <f t="array" ref="H99">_xlfn.IFS(_グループ[[#This Row],[グループ番号]]="","",_xlfn.XLOOKUP(_グループ[[#This Row],[グループ番号]],_構造物[グループ番号],_構造物[規格/装置名])="","",TRUE,_xlfn.XLOOKUP(_グループ[[#This Row],[グループ番号]],_構造物[グループ番号],_構造物[規格/装置名]))</f>
        <v/>
      </c>
      <c r="I99" t="str" cm="1">
        <f t="array" ref="I99">_xlfn.IFS(_グループ[[#This Row],[グループ番号]]="","",_xlfn.XLOOKUP(_グループ[[#This Row],[グループ番号]],_構造物[グループ番号],_構造物[規模/部位])="","",TRUE,_xlfn.XLOOKUP(_グループ[[#This Row],[グループ番号]],_構造物[グループ番号],_構造物[規模/部位]))</f>
        <v/>
      </c>
      <c r="J99" s="14" t="str" cm="1">
        <f t="array" ref="J99">_xlfn.IFS(_グループ[[#This Row],[グループ番号]]="","",TRUE,SUMIFS(_構造物[数量],_構造物[グループ番号],_グループ[[#This Row],[グループ番号]]))</f>
        <v/>
      </c>
      <c r="K99" t="str" cm="1">
        <f t="array" ref="K99">_xlfn.IFS(_グループ[[#This Row],[グループ番号]]="","",TRUE,_xlfn.XLOOKUP(_グループ[[#This Row],[グループ番号]],_構造物[グループ番号],_構造物[単位]))</f>
        <v/>
      </c>
      <c r="L99" s="3" t="str" cm="1">
        <f t="array" ref="L99">_xlfn.IFS(_グループ[[#This Row],[グループ番号]]="","",TRUE,_xlfn.XLOOKUP(_グループ[[#This Row],[グループ番号]],_構造物[グループ番号],_構造物[供用開始年度(交換年度)]))</f>
        <v/>
      </c>
      <c r="M99" s="3" t="str" cm="1">
        <f t="array" ref="M99">_xlfn.IFS(_グループ[[#This Row],[グループ番号]]="","",_xlfn.XLOOKUP(_グループ[[#This Row],[グループ番号]],_構造物[グループ番号],_構造物[現在の健全度])="","",TRUE,_xlfn.XLOOKUP(_グループ[[#This Row],[グループ番号]],_構造物[グループ番号],_構造物[現在の健全度]))</f>
        <v/>
      </c>
      <c r="N99" t="str" cm="1">
        <f t="array" ref="N99">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99" s="3" t="str" cm="1">
        <f t="array" ref="O99">_xlfn.IFS(_グループ[[#This Row],[グループ番号]]="","",TRUE,_xlfn.XLOOKUP(_グループ[[#This Row],[グループ番号]],_構造物[グループ番号],_構造物[参考耐用年数]))</f>
        <v/>
      </c>
      <c r="P99" s="3"/>
      <c r="Q99" s="3" t="str" cm="1">
        <f t="array" aca="1" ref="Q99" ca="1">_xlfn.IFS(_グループ[[#This Row],[グループ番号]]="","",_グループ[[#This Row],[性能低下予測方法]]&lt;&gt;"余寿命","",TRUE,_グループ[[#This Row],[参考耐用年数]]-(OFFSET(_共通[[#Headers],[機能診断年度]],1,0)-_グループ[[#This Row],[供用開始年度(交換年度)]]))</f>
        <v/>
      </c>
      <c r="R99" t="str" cm="1">
        <f t="array" ref="R99">_xlfn.IFS(_グループ[[#This Row],[グループ番号]]="","",_グループ[[#This Row],[性能低下予測方法]]&lt;&gt;"余寿命","",TRUE,"参考耐用年数－経過年数")</f>
        <v/>
      </c>
      <c r="S99" s="3" t="str" cm="1">
        <f t="array" ref="S99">_xlfn.IFS(_グループ[[#This Row],[グループ番号]]="","",TRUE,_xlfn.XLOOKUP(_グループ[[#This Row],[グループ番号]],_構造物[グループ番号],_構造物[管理水準]))</f>
        <v/>
      </c>
    </row>
    <row r="100" spans="1:19">
      <c r="A100" s="6" cm="1">
        <f t="array" ref="A100">ROW()-ROW(_グループ[#Headers])</f>
        <v>99</v>
      </c>
      <c r="B100" s="8" t="str" cm="1">
        <f t="array" ref="B100">IFERROR(INDEX(_xlfn._xlws.SORT(_xlfn.UNIQUE(_xlfn._xlws.FILTER(_構造物[グループ番号],_構造物[グループ番号]&lt;&gt;"")),1,1,FALSE),_グループ[[#This Row],[通し番号]],0),"")</f>
        <v/>
      </c>
      <c r="C100" t="str" cm="1">
        <f t="array" ref="C100">_xlfn.IFS(_グループ[[#This Row],[グループ番号]]="","",TRUE,_xlfn.XLOOKUP(_グループ[[#This Row],[グループ番号]],_構造物[グループ番号],_構造物[施設番号]))</f>
        <v/>
      </c>
      <c r="D100" t="str" cm="1">
        <f t="array" ref="D100">_xlfn.IFS(_グループ[[#This Row],[グループ番号]]="","",TRUE,_xlfn.XLOOKUP(_グループ[[#This Row],[グループ番号]],_構造物[グループ番号],_構造物[地区名]))</f>
        <v/>
      </c>
      <c r="E100" t="str" cm="1">
        <f t="array" ref="E100">_xlfn.IFS(_グループ[[#This Row],[グループ番号]]="","",TRUE,_xlfn.XLOOKUP(_グループ[[#This Row],[グループ番号]],_構造物[グループ番号],_構造物[施設名]))</f>
        <v/>
      </c>
      <c r="F100" t="str" cm="1">
        <f t="array" ref="F100">_xlfn.IFS(_グループ[[#This Row],[グループ番号]]="","",TRUE,_xlfn.XLOOKUP(_グループ[[#This Row],[グループ番号]],_構造物[グループ番号],_構造物[区分]))</f>
        <v/>
      </c>
      <c r="G100" t="str" cm="1">
        <f t="array" ref="G100">_xlfn.IFS(_グループ[[#This Row],[グループ番号]]="","",_xlfn.XLOOKUP(_グループ[[#This Row],[グループ番号]],_構造物[グループ番号],_構造物[形式/設備名])="","",TRUE,_xlfn.XLOOKUP(_グループ[[#This Row],[グループ番号]],_構造物[グループ番号],_構造物[形式/設備名]))</f>
        <v/>
      </c>
      <c r="H100" t="str" cm="1">
        <f t="array" ref="H100">_xlfn.IFS(_グループ[[#This Row],[グループ番号]]="","",_xlfn.XLOOKUP(_グループ[[#This Row],[グループ番号]],_構造物[グループ番号],_構造物[規格/装置名])="","",TRUE,_xlfn.XLOOKUP(_グループ[[#This Row],[グループ番号]],_構造物[グループ番号],_構造物[規格/装置名]))</f>
        <v/>
      </c>
      <c r="I100" t="str" cm="1">
        <f t="array" ref="I100">_xlfn.IFS(_グループ[[#This Row],[グループ番号]]="","",_xlfn.XLOOKUP(_グループ[[#This Row],[グループ番号]],_構造物[グループ番号],_構造物[規模/部位])="","",TRUE,_xlfn.XLOOKUP(_グループ[[#This Row],[グループ番号]],_構造物[グループ番号],_構造物[規模/部位]))</f>
        <v/>
      </c>
      <c r="J100" s="14" t="str" cm="1">
        <f t="array" ref="J100">_xlfn.IFS(_グループ[[#This Row],[グループ番号]]="","",TRUE,SUMIFS(_構造物[数量],_構造物[グループ番号],_グループ[[#This Row],[グループ番号]]))</f>
        <v/>
      </c>
      <c r="K100" t="str" cm="1">
        <f t="array" ref="K100">_xlfn.IFS(_グループ[[#This Row],[グループ番号]]="","",TRUE,_xlfn.XLOOKUP(_グループ[[#This Row],[グループ番号]],_構造物[グループ番号],_構造物[単位]))</f>
        <v/>
      </c>
      <c r="L100" s="3" t="str" cm="1">
        <f t="array" ref="L100">_xlfn.IFS(_グループ[[#This Row],[グループ番号]]="","",TRUE,_xlfn.XLOOKUP(_グループ[[#This Row],[グループ番号]],_構造物[グループ番号],_構造物[供用開始年度(交換年度)]))</f>
        <v/>
      </c>
      <c r="M100" s="3" t="str" cm="1">
        <f t="array" ref="M100">_xlfn.IFS(_グループ[[#This Row],[グループ番号]]="","",_xlfn.XLOOKUP(_グループ[[#This Row],[グループ番号]],_構造物[グループ番号],_構造物[現在の健全度])="","",TRUE,_xlfn.XLOOKUP(_グループ[[#This Row],[グループ番号]],_構造物[グループ番号],_構造物[現在の健全度]))</f>
        <v/>
      </c>
      <c r="N100" t="str" cm="1">
        <f t="array" ref="N100">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100" s="3" t="str" cm="1">
        <f t="array" ref="O100">_xlfn.IFS(_グループ[[#This Row],[グループ番号]]="","",TRUE,_xlfn.XLOOKUP(_グループ[[#This Row],[グループ番号]],_構造物[グループ番号],_構造物[参考耐用年数]))</f>
        <v/>
      </c>
      <c r="P100" s="3"/>
      <c r="Q100" s="3" t="str" cm="1">
        <f t="array" aca="1" ref="Q100" ca="1">_xlfn.IFS(_グループ[[#This Row],[グループ番号]]="","",_グループ[[#This Row],[性能低下予測方法]]&lt;&gt;"余寿命","",TRUE,_グループ[[#This Row],[参考耐用年数]]-(OFFSET(_共通[[#Headers],[機能診断年度]],1,0)-_グループ[[#This Row],[供用開始年度(交換年度)]]))</f>
        <v/>
      </c>
      <c r="R100" t="str" cm="1">
        <f t="array" ref="R100">_xlfn.IFS(_グループ[[#This Row],[グループ番号]]="","",_グループ[[#This Row],[性能低下予測方法]]&lt;&gt;"余寿命","",TRUE,"参考耐用年数－経過年数")</f>
        <v/>
      </c>
      <c r="S100" s="3" t="str" cm="1">
        <f t="array" ref="S100">_xlfn.IFS(_グループ[[#This Row],[グループ番号]]="","",TRUE,_xlfn.XLOOKUP(_グループ[[#This Row],[グループ番号]],_構造物[グループ番号],_構造物[管理水準]))</f>
        <v/>
      </c>
    </row>
    <row r="101" spans="1:19">
      <c r="A101" s="6" cm="1">
        <f t="array" ref="A101">ROW()-ROW(_グループ[#Headers])</f>
        <v>100</v>
      </c>
      <c r="B101" s="8" t="str" cm="1">
        <f t="array" ref="B101">IFERROR(INDEX(_xlfn._xlws.SORT(_xlfn.UNIQUE(_xlfn._xlws.FILTER(_構造物[グループ番号],_構造物[グループ番号]&lt;&gt;"")),1,1,FALSE),_グループ[[#This Row],[通し番号]],0),"")</f>
        <v/>
      </c>
      <c r="C101" t="str" cm="1">
        <f t="array" ref="C101">_xlfn.IFS(_グループ[[#This Row],[グループ番号]]="","",TRUE,_xlfn.XLOOKUP(_グループ[[#This Row],[グループ番号]],_構造物[グループ番号],_構造物[施設番号]))</f>
        <v/>
      </c>
      <c r="D101" t="str" cm="1">
        <f t="array" ref="D101">_xlfn.IFS(_グループ[[#This Row],[グループ番号]]="","",TRUE,_xlfn.XLOOKUP(_グループ[[#This Row],[グループ番号]],_構造物[グループ番号],_構造物[地区名]))</f>
        <v/>
      </c>
      <c r="E101" t="str" cm="1">
        <f t="array" ref="E101">_xlfn.IFS(_グループ[[#This Row],[グループ番号]]="","",TRUE,_xlfn.XLOOKUP(_グループ[[#This Row],[グループ番号]],_構造物[グループ番号],_構造物[施設名]))</f>
        <v/>
      </c>
      <c r="F101" t="str" cm="1">
        <f t="array" ref="F101">_xlfn.IFS(_グループ[[#This Row],[グループ番号]]="","",TRUE,_xlfn.XLOOKUP(_グループ[[#This Row],[グループ番号]],_構造物[グループ番号],_構造物[区分]))</f>
        <v/>
      </c>
      <c r="G101" t="str" cm="1">
        <f t="array" ref="G101">_xlfn.IFS(_グループ[[#This Row],[グループ番号]]="","",_xlfn.XLOOKUP(_グループ[[#This Row],[グループ番号]],_構造物[グループ番号],_構造物[形式/設備名])="","",TRUE,_xlfn.XLOOKUP(_グループ[[#This Row],[グループ番号]],_構造物[グループ番号],_構造物[形式/設備名]))</f>
        <v/>
      </c>
      <c r="H101" t="str" cm="1">
        <f t="array" ref="H101">_xlfn.IFS(_グループ[[#This Row],[グループ番号]]="","",_xlfn.XLOOKUP(_グループ[[#This Row],[グループ番号]],_構造物[グループ番号],_構造物[規格/装置名])="","",TRUE,_xlfn.XLOOKUP(_グループ[[#This Row],[グループ番号]],_構造物[グループ番号],_構造物[規格/装置名]))</f>
        <v/>
      </c>
      <c r="I101" t="str" cm="1">
        <f t="array" ref="I101">_xlfn.IFS(_グループ[[#This Row],[グループ番号]]="","",_xlfn.XLOOKUP(_グループ[[#This Row],[グループ番号]],_構造物[グループ番号],_構造物[規模/部位])="","",TRUE,_xlfn.XLOOKUP(_グループ[[#This Row],[グループ番号]],_構造物[グループ番号],_構造物[規模/部位]))</f>
        <v/>
      </c>
      <c r="J101" s="14" t="str" cm="1">
        <f t="array" ref="J101">_xlfn.IFS(_グループ[[#This Row],[グループ番号]]="","",TRUE,SUMIFS(_構造物[数量],_構造物[グループ番号],_グループ[[#This Row],[グループ番号]]))</f>
        <v/>
      </c>
      <c r="K101" t="str" cm="1">
        <f t="array" ref="K101">_xlfn.IFS(_グループ[[#This Row],[グループ番号]]="","",TRUE,_xlfn.XLOOKUP(_グループ[[#This Row],[グループ番号]],_構造物[グループ番号],_構造物[単位]))</f>
        <v/>
      </c>
      <c r="L101" s="3" t="str" cm="1">
        <f t="array" ref="L101">_xlfn.IFS(_グループ[[#This Row],[グループ番号]]="","",TRUE,_xlfn.XLOOKUP(_グループ[[#This Row],[グループ番号]],_構造物[グループ番号],_構造物[供用開始年度(交換年度)]))</f>
        <v/>
      </c>
      <c r="M101" s="3" t="str" cm="1">
        <f t="array" ref="M101">_xlfn.IFS(_グループ[[#This Row],[グループ番号]]="","",_xlfn.XLOOKUP(_グループ[[#This Row],[グループ番号]],_構造物[グループ番号],_構造物[現在の健全度])="","",TRUE,_xlfn.XLOOKUP(_グループ[[#This Row],[グループ番号]],_構造物[グループ番号],_構造物[現在の健全度]))</f>
        <v/>
      </c>
      <c r="N101" t="str" cm="1">
        <f t="array" ref="N101">_xlfn.IFS(_グループ[[#This Row],[グループ番号]]="","",_グループ[[#This Row],[区分]]&lt;&gt;"土木","",_xlfn.XLOOKUP(_グループ[[#This Row],[グループ番号]],_構造物[グループ番号],_構造物[現在の変状])="","",TRUE,_xlfn.XLOOKUP(_グループ[[#This Row],[グループ番号]],_構造物[グループ番号],_構造物[現在の変状]))</f>
        <v/>
      </c>
      <c r="O101" s="3" t="str" cm="1">
        <f t="array" ref="O101">_xlfn.IFS(_グループ[[#This Row],[グループ番号]]="","",TRUE,_xlfn.XLOOKUP(_グループ[[#This Row],[グループ番号]],_構造物[グループ番号],_構造物[参考耐用年数]))</f>
        <v/>
      </c>
      <c r="P101" s="3"/>
      <c r="Q101" s="3" t="str" cm="1">
        <f t="array" aca="1" ref="Q101" ca="1">_xlfn.IFS(_グループ[[#This Row],[グループ番号]]="","",_グループ[[#This Row],[性能低下予測方法]]&lt;&gt;"余寿命","",TRUE,_グループ[[#This Row],[参考耐用年数]]-(OFFSET(_共通[[#Headers],[機能診断年度]],1,0)-_グループ[[#This Row],[供用開始年度(交換年度)]]))</f>
        <v/>
      </c>
      <c r="R101" t="str" cm="1">
        <f t="array" ref="R101">_xlfn.IFS(_グループ[[#This Row],[グループ番号]]="","",_グループ[[#This Row],[性能低下予測方法]]&lt;&gt;"余寿命","",TRUE,"参考耐用年数－経過年数")</f>
        <v/>
      </c>
      <c r="S101" s="3" t="str" cm="1">
        <f t="array" ref="S101">_xlfn.IFS(_グループ[[#This Row],[グループ番号]]="","",TRUE,_xlfn.XLOOKUP(_グループ[[#This Row],[グループ番号]],_構造物[グループ番号],_構造物[管理水準]))</f>
        <v/>
      </c>
    </row>
  </sheetData>
  <phoneticPr fontId="1"/>
  <conditionalFormatting sqref="N2:N101">
    <cfRule type="expression" dxfId="1" priority="2">
      <formula>IF($F2="機械",TRUE,FALSE)</formula>
    </cfRule>
  </conditionalFormatting>
  <conditionalFormatting sqref="Q2:R101">
    <cfRule type="expression" dxfId="0" priority="1">
      <formula>IF(AND($B2&lt;&gt;"",$P2="劣化曲線"),TRUE,FALSE)</formula>
    </cfRule>
  </conditionalFormatting>
  <dataValidations count="1">
    <dataValidation type="list" allowBlank="1" showInputMessage="1" showErrorMessage="1" sqref="P2:P101" xr:uid="{EFC9C994-1BC5-4C86-B06F-DF8037AAEA7D}">
      <formula1>"劣化曲線,余寿命"</formula1>
    </dataValidation>
  </dataValidations>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E5BB58-E6D5-4481-834A-698FE209D91A}">
  <dimension ref="A1:U501"/>
  <sheetViews>
    <sheetView zoomScale="80" zoomScaleNormal="80" workbookViewId="0">
      <pane xSplit="12" ySplit="1" topLeftCell="M2" activePane="bottomRight" state="frozen"/>
      <selection activeCell="A2" sqref="A2"/>
      <selection pane="topRight" activeCell="A2" sqref="A2"/>
      <selection pane="bottomLeft" activeCell="A2" sqref="A2"/>
      <selection pane="bottomRight" activeCell="A2" sqref="A2"/>
    </sheetView>
  </sheetViews>
  <sheetFormatPr defaultRowHeight="18.75" outlineLevelCol="1"/>
  <cols>
    <col min="1" max="1" width="11.875" bestFit="1" customWidth="1"/>
    <col min="2" max="3" width="9.25" customWidth="1" outlineLevel="1"/>
    <col min="4" max="4" width="14.875" bestFit="1" customWidth="1" outlineLevel="1"/>
    <col min="5" max="5" width="11.875" customWidth="1"/>
    <col min="6" max="6" width="10" customWidth="1"/>
    <col min="7" max="7" width="13.375" customWidth="1"/>
    <col min="8" max="8" width="21.875" customWidth="1"/>
    <col min="9" max="9" width="14.875" customWidth="1"/>
    <col min="10" max="10" width="13" customWidth="1"/>
    <col min="11" max="11" width="15.875" bestFit="1" customWidth="1"/>
    <col min="12" max="12" width="15.625" bestFit="1" customWidth="1"/>
    <col min="13" max="13" width="18" bestFit="1" customWidth="1"/>
    <col min="14" max="14" width="13.75" bestFit="1" customWidth="1"/>
    <col min="15" max="15" width="17.625" bestFit="1" customWidth="1"/>
    <col min="16" max="16" width="99.625" bestFit="1" customWidth="1"/>
    <col min="17" max="17" width="11.875" bestFit="1" customWidth="1"/>
    <col min="18" max="18" width="8.125" bestFit="1" customWidth="1"/>
    <col min="19" max="19" width="11.5" bestFit="1" customWidth="1"/>
    <col min="20" max="20" width="11.875" bestFit="1" customWidth="1"/>
    <col min="21" max="21" width="13.75" bestFit="1" customWidth="1"/>
  </cols>
  <sheetData>
    <row r="1" spans="1:21">
      <c r="A1" s="1" t="s">
        <v>7</v>
      </c>
      <c r="B1" s="1" t="s">
        <v>52</v>
      </c>
      <c r="C1" s="1" t="s">
        <v>53</v>
      </c>
      <c r="D1" s="1" t="s">
        <v>127</v>
      </c>
      <c r="E1" s="19" t="s">
        <v>24</v>
      </c>
      <c r="F1" s="19" t="s">
        <v>2</v>
      </c>
      <c r="G1" s="19" t="s">
        <v>0</v>
      </c>
      <c r="H1" s="19" t="s">
        <v>11</v>
      </c>
      <c r="I1" s="19" t="s">
        <v>12</v>
      </c>
      <c r="J1" s="19" t="s">
        <v>13</v>
      </c>
      <c r="K1" s="2" t="s">
        <v>54</v>
      </c>
      <c r="L1" s="2" t="s">
        <v>31</v>
      </c>
      <c r="M1" s="2" t="s">
        <v>43</v>
      </c>
      <c r="N1" s="1" t="s">
        <v>44</v>
      </c>
      <c r="O1" s="2" t="s">
        <v>45</v>
      </c>
      <c r="P1" s="2" t="s">
        <v>46</v>
      </c>
      <c r="Q1" s="2" t="s">
        <v>47</v>
      </c>
      <c r="R1" s="2" t="s">
        <v>48</v>
      </c>
      <c r="S1" s="2" t="s">
        <v>49</v>
      </c>
      <c r="T1" s="2" t="s">
        <v>50</v>
      </c>
      <c r="U1" s="2" t="s">
        <v>51</v>
      </c>
    </row>
    <row r="2" spans="1:21">
      <c r="A2" s="6" cm="1">
        <f t="array" ref="A2">ROW()-ROW(_対策工[#Headers])</f>
        <v>1</v>
      </c>
      <c r="B2" s="3" cm="1">
        <f t="array" ref="B2">_xlfn.IFS(_対策工[[#This Row],[シナリオ名称]]="","",
RIGHT(_対策工[[#This Row],[シナリオ名称]],1)="①",1,
RIGHT(_対策工[[#This Row],[シナリオ名称]],1)="②",2,
RIGHT(_対策工[[#This Row],[シナリオ名称]],1)="③",3,
RIGHT(_対策工[[#This Row],[シナリオ名称]],1)="④",4,
ture,"")</f>
        <v>1</v>
      </c>
      <c r="C2" s="3" cm="1">
        <f t="array" ref="C2">_xlfn.IFS(OR(_対策工[[#This Row],[シナリオ名称]]="",_対策工[[#This Row],[グループ番号]]=""),"",TRUE,COUNTIF(_xlfn.TAKE(_対策工[制御3],_対策工[[#This Row],[通し番号]]),_対策工[[#This Row],[制御3]]))</f>
        <v>1</v>
      </c>
      <c r="D2" t="str">
        <f>_対策工[[#This Row],[シナリオ名称]]&amp;_対策工[[#This Row],[グループ番号]]</f>
        <v>土木①F01D01</v>
      </c>
      <c r="E2" t="str" cm="1">
        <f t="array" ref="E2">_xlfn.IFS(_対策工[[#This Row],[グループ番号]]="","",TRUE,_xlfn.XLOOKUP(_対策工[[#This Row],[グループ番号]],_グループ[グループ番号],_グループ[施設番号]))</f>
        <v>F01</v>
      </c>
      <c r="F2" t="str" cm="1">
        <f t="array" ref="F2">_xlfn.IFS(_対策工[[#This Row],[グループ番号]]="","",TRUE,_xlfn.XLOOKUP(_対策工[[#This Row],[グループ番号]],_グループ[グループ番号],_グループ[地区名]))</f>
        <v>○○地区</v>
      </c>
      <c r="G2" t="str" cm="1">
        <f t="array" ref="G2">_xlfn.IFS(_対策工[[#This Row],[グループ番号]]="","",TRUE,_xlfn.XLOOKUP(_対策工[[#This Row],[グループ番号]],_グループ[グループ番号],_グループ[施設名]))</f>
        <v>○○幹線水路</v>
      </c>
      <c r="H2" t="str" cm="1">
        <f t="array" ref="H2">_xlfn.IFS(_対策工[[#This Row],[グループ番号]]="","",TRUE,_xlfn.XLOOKUP(_対策工[[#This Row],[グループ番号]],_グループ[グループ番号],_グループ[形式/設備名]))</f>
        <v>開水路</v>
      </c>
      <c r="I2" t="str" cm="1">
        <f t="array" ref="I2">_xlfn.IFS(_対策工[[#This Row],[グループ番号]]="","",TRUE,_xlfn.XLOOKUP(_対策工[[#This Row],[グループ番号]],_グループ[グループ番号],_グループ[規格/装置名]))</f>
        <v>鉄筋Co造</v>
      </c>
      <c r="J2" t="str" cm="1">
        <f t="array" ref="J2">_xlfn.IFS(_対策工[[#This Row],[グループ番号]]="","",TRUE,_xlfn.XLOOKUP(_対策工[[#This Row],[グループ番号]],_グループ[グループ番号],_グループ[規模/部位]))</f>
        <v>B3.0×H2.2</v>
      </c>
      <c r="K2" s="11" t="s">
        <v>55</v>
      </c>
      <c r="L2" s="7" t="s">
        <v>33</v>
      </c>
      <c r="M2" s="3">
        <v>3</v>
      </c>
      <c r="N2" t="str" cm="1">
        <f t="array" ref="N2">_xlfn.IFS(OR(_対策工[[#This Row],[シナリオ名称]]="",_対策工[[#This Row],[グループ番号]]=""),"",TRUE,_対策工[[#This Row],[グループ番号]]&amp;"-"&amp;_対策工[[#This Row],[制御1]]*100+_対策工[[#This Row],[制御2]])</f>
        <v>F01D01-101</v>
      </c>
      <c r="O2" t="s">
        <v>114</v>
      </c>
      <c r="P2" t="s">
        <v>115</v>
      </c>
      <c r="Q2" s="14">
        <v>10</v>
      </c>
      <c r="R2" t="s">
        <v>23</v>
      </c>
      <c r="S2" s="12">
        <v>28500</v>
      </c>
      <c r="T2" s="3">
        <v>10</v>
      </c>
      <c r="U2" t="s">
        <v>107</v>
      </c>
    </row>
    <row r="3" spans="1:21">
      <c r="A3" s="6" cm="1">
        <f t="array" ref="A3">ROW()-ROW(_対策工[#Headers])</f>
        <v>2</v>
      </c>
      <c r="B3" s="3" cm="1">
        <f t="array" ref="B3">_xlfn.IFS(_対策工[[#This Row],[シナリオ名称]]="","",
RIGHT(_対策工[[#This Row],[シナリオ名称]],1)="①",1,
RIGHT(_対策工[[#This Row],[シナリオ名称]],1)="②",2,
RIGHT(_対策工[[#This Row],[シナリオ名称]],1)="③",3,
RIGHT(_対策工[[#This Row],[シナリオ名称]],1)="④",4,
ture,"")</f>
        <v>1</v>
      </c>
      <c r="C3" s="3" cm="1">
        <f t="array" ref="C3">_xlfn.IFS(OR(_対策工[[#This Row],[シナリオ名称]]="",_対策工[[#This Row],[グループ番号]]=""),"",TRUE,COUNTIF(_xlfn.TAKE(_対策工[制御3],_対策工[[#This Row],[通し番号]]),_対策工[[#This Row],[制御3]]))</f>
        <v>1</v>
      </c>
      <c r="D3" t="str">
        <f>_対策工[[#This Row],[シナリオ名称]]&amp;_対策工[[#This Row],[グループ番号]]</f>
        <v>土木①F01D02</v>
      </c>
      <c r="E3" t="str" cm="1">
        <f t="array" ref="E3">_xlfn.IFS(_対策工[[#This Row],[グループ番号]]="","",TRUE,_xlfn.XLOOKUP(_対策工[[#This Row],[グループ番号]],_グループ[グループ番号],_グループ[施設番号]))</f>
        <v>F01</v>
      </c>
      <c r="F3" t="str" cm="1">
        <f t="array" ref="F3">_xlfn.IFS(_対策工[[#This Row],[グループ番号]]="","",TRUE,_xlfn.XLOOKUP(_対策工[[#This Row],[グループ番号]],_グループ[グループ番号],_グループ[地区名]))</f>
        <v>○○地区</v>
      </c>
      <c r="G3" t="str" cm="1">
        <f t="array" ref="G3">_xlfn.IFS(_対策工[[#This Row],[グループ番号]]="","",TRUE,_xlfn.XLOOKUP(_対策工[[#This Row],[グループ番号]],_グループ[グループ番号],_グループ[施設名]))</f>
        <v>○○幹線水路</v>
      </c>
      <c r="H3" t="str" cm="1">
        <f t="array" ref="H3">_xlfn.IFS(_対策工[[#This Row],[グループ番号]]="","",TRUE,_xlfn.XLOOKUP(_対策工[[#This Row],[グループ番号]],_グループ[グループ番号],_グループ[形式/設備名]))</f>
        <v>開水路</v>
      </c>
      <c r="I3" t="str" cm="1">
        <f t="array" ref="I3">_xlfn.IFS(_対策工[[#This Row],[グループ番号]]="","",TRUE,_xlfn.XLOOKUP(_対策工[[#This Row],[グループ番号]],_グループ[グループ番号],_グループ[規格/装置名]))</f>
        <v>鉄筋Co造</v>
      </c>
      <c r="J3" t="str" cm="1">
        <f t="array" ref="J3">_xlfn.IFS(_対策工[[#This Row],[グループ番号]]="","",TRUE,_xlfn.XLOOKUP(_対策工[[#This Row],[グループ番号]],_グループ[グループ番号],_グループ[規模/部位]))</f>
        <v>B3.0×H2.2</v>
      </c>
      <c r="K3" s="11" t="s">
        <v>55</v>
      </c>
      <c r="L3" s="9" t="s">
        <v>34</v>
      </c>
      <c r="M3" s="3">
        <v>3</v>
      </c>
      <c r="N3" t="str" cm="1">
        <f t="array" ref="N3">_xlfn.IFS(OR(_対策工[[#This Row],[シナリオ名称]]="",_対策工[[#This Row],[グループ番号]]=""),"",TRUE,_対策工[[#This Row],[グループ番号]]&amp;"-"&amp;_対策工[[#This Row],[制御1]]*100+_対策工[[#This Row],[制御2]])</f>
        <v>F01D02-101</v>
      </c>
      <c r="O3" t="s">
        <v>114</v>
      </c>
      <c r="P3" t="s">
        <v>115</v>
      </c>
      <c r="Q3" s="14">
        <v>10</v>
      </c>
      <c r="R3" t="s">
        <v>23</v>
      </c>
      <c r="S3" s="12">
        <v>28500</v>
      </c>
      <c r="T3" s="3">
        <v>10</v>
      </c>
      <c r="U3" t="s">
        <v>107</v>
      </c>
    </row>
    <row r="4" spans="1:21">
      <c r="A4" s="6" cm="1">
        <f t="array" ref="A4">ROW()-ROW(_対策工[#Headers])</f>
        <v>3</v>
      </c>
      <c r="B4" s="3" cm="1">
        <f t="array" ref="B4">_xlfn.IFS(_対策工[[#This Row],[シナリオ名称]]="","",
RIGHT(_対策工[[#This Row],[シナリオ名称]],1)="①",1,
RIGHT(_対策工[[#This Row],[シナリオ名称]],1)="②",2,
RIGHT(_対策工[[#This Row],[シナリオ名称]],1)="③",3,
RIGHT(_対策工[[#This Row],[シナリオ名称]],1)="④",4,
ture,"")</f>
        <v>1</v>
      </c>
      <c r="C4" s="3" cm="1">
        <f t="array" ref="C4">_xlfn.IFS(OR(_対策工[[#This Row],[シナリオ名称]]="",_対策工[[#This Row],[グループ番号]]=""),"",TRUE,COUNTIF(_xlfn.TAKE(_対策工[制御3],_対策工[[#This Row],[通し番号]]),_対策工[[#This Row],[制御3]]))</f>
        <v>2</v>
      </c>
      <c r="D4" t="str">
        <f>_対策工[[#This Row],[シナリオ名称]]&amp;_対策工[[#This Row],[グループ番号]]</f>
        <v>土木①F01D02</v>
      </c>
      <c r="E4" t="str" cm="1">
        <f t="array" ref="E4">_xlfn.IFS(_対策工[[#This Row],[グループ番号]]="","",TRUE,_xlfn.XLOOKUP(_対策工[[#This Row],[グループ番号]],_グループ[グループ番号],_グループ[施設番号]))</f>
        <v>F01</v>
      </c>
      <c r="F4" t="str" cm="1">
        <f t="array" ref="F4">_xlfn.IFS(_対策工[[#This Row],[グループ番号]]="","",TRUE,_xlfn.XLOOKUP(_対策工[[#This Row],[グループ番号]],_グループ[グループ番号],_グループ[地区名]))</f>
        <v>○○地区</v>
      </c>
      <c r="G4" t="str" cm="1">
        <f t="array" ref="G4">_xlfn.IFS(_対策工[[#This Row],[グループ番号]]="","",TRUE,_xlfn.XLOOKUP(_対策工[[#This Row],[グループ番号]],_グループ[グループ番号],_グループ[施設名]))</f>
        <v>○○幹線水路</v>
      </c>
      <c r="H4" t="str" cm="1">
        <f t="array" ref="H4">_xlfn.IFS(_対策工[[#This Row],[グループ番号]]="","",TRUE,_xlfn.XLOOKUP(_対策工[[#This Row],[グループ番号]],_グループ[グループ番号],_グループ[形式/設備名]))</f>
        <v>開水路</v>
      </c>
      <c r="I4" t="str" cm="1">
        <f t="array" ref="I4">_xlfn.IFS(_対策工[[#This Row],[グループ番号]]="","",TRUE,_xlfn.XLOOKUP(_対策工[[#This Row],[グループ番号]],_グループ[グループ番号],_グループ[規格/装置名]))</f>
        <v>鉄筋Co造</v>
      </c>
      <c r="J4" t="str" cm="1">
        <f t="array" ref="J4">_xlfn.IFS(_対策工[[#This Row],[グループ番号]]="","",TRUE,_xlfn.XLOOKUP(_対策工[[#This Row],[グループ番号]],_グループ[グループ番号],_グループ[規模/部位]))</f>
        <v>B3.0×H2.2</v>
      </c>
      <c r="K4" s="11" t="s">
        <v>55</v>
      </c>
      <c r="L4" s="9" t="s">
        <v>34</v>
      </c>
      <c r="M4" s="3">
        <v>3</v>
      </c>
      <c r="N4" t="str" cm="1">
        <f t="array" ref="N4">_xlfn.IFS(OR(_対策工[[#This Row],[シナリオ名称]]="",_対策工[[#This Row],[グループ番号]]=""),"",TRUE,_対策工[[#This Row],[グループ番号]]&amp;"-"&amp;_対策工[[#This Row],[制御1]]*100+_対策工[[#This Row],[制御2]])</f>
        <v>F01D02-102</v>
      </c>
      <c r="O4" t="s">
        <v>102</v>
      </c>
      <c r="P4" t="s">
        <v>119</v>
      </c>
      <c r="Q4" s="14">
        <v>3.5</v>
      </c>
      <c r="R4" t="s">
        <v>104</v>
      </c>
      <c r="S4" s="12">
        <v>15000</v>
      </c>
      <c r="T4" s="3">
        <v>10</v>
      </c>
      <c r="U4" t="s">
        <v>107</v>
      </c>
    </row>
    <row r="5" spans="1:21">
      <c r="A5" s="6" cm="1">
        <f t="array" ref="A5">ROW()-ROW(_対策工[#Headers])</f>
        <v>4</v>
      </c>
      <c r="B5" s="3" cm="1">
        <f t="array" ref="B5">_xlfn.IFS(_対策工[[#This Row],[シナリオ名称]]="","",
RIGHT(_対策工[[#This Row],[シナリオ名称]],1)="①",1,
RIGHT(_対策工[[#This Row],[シナリオ名称]],1)="②",2,
RIGHT(_対策工[[#This Row],[シナリオ名称]],1)="③",3,
RIGHT(_対策工[[#This Row],[シナリオ名称]],1)="④",4,
ture,"")</f>
        <v>1</v>
      </c>
      <c r="C5" s="3" cm="1">
        <f t="array" ref="C5">_xlfn.IFS(OR(_対策工[[#This Row],[シナリオ名称]]="",_対策工[[#This Row],[グループ番号]]=""),"",TRUE,COUNTIF(_xlfn.TAKE(_対策工[制御3],_対策工[[#This Row],[通し番号]]),_対策工[[#This Row],[制御3]]))</f>
        <v>1</v>
      </c>
      <c r="D5" t="str">
        <f>_対策工[[#This Row],[シナリオ名称]]&amp;_対策工[[#This Row],[グループ番号]]</f>
        <v>土木①F01D03</v>
      </c>
      <c r="E5" t="str" cm="1">
        <f t="array" ref="E5">_xlfn.IFS(_対策工[[#This Row],[グループ番号]]="","",TRUE,_xlfn.XLOOKUP(_対策工[[#This Row],[グループ番号]],_グループ[グループ番号],_グループ[施設番号]))</f>
        <v>F01</v>
      </c>
      <c r="F5" t="str" cm="1">
        <f t="array" ref="F5">_xlfn.IFS(_対策工[[#This Row],[グループ番号]]="","",TRUE,_xlfn.XLOOKUP(_対策工[[#This Row],[グループ番号]],_グループ[グループ番号],_グループ[地区名]))</f>
        <v>○○地区</v>
      </c>
      <c r="G5" t="str" cm="1">
        <f t="array" ref="G5">_xlfn.IFS(_対策工[[#This Row],[グループ番号]]="","",TRUE,_xlfn.XLOOKUP(_対策工[[#This Row],[グループ番号]],_グループ[グループ番号],_グループ[施設名]))</f>
        <v>○○幹線水路</v>
      </c>
      <c r="H5" t="str" cm="1">
        <f t="array" ref="H5">_xlfn.IFS(_対策工[[#This Row],[グループ番号]]="","",TRUE,_xlfn.XLOOKUP(_対策工[[#This Row],[グループ番号]],_グループ[グループ番号],_グループ[形式/設備名]))</f>
        <v>暗渠</v>
      </c>
      <c r="I5" t="str" cm="1">
        <f t="array" ref="I5">_xlfn.IFS(_対策工[[#This Row],[グループ番号]]="","",TRUE,_xlfn.XLOOKUP(_対策工[[#This Row],[グループ番号]],_グループ[グループ番号],_グループ[規格/装置名]))</f>
        <v>鉄筋Co造</v>
      </c>
      <c r="J5" t="str" cm="1">
        <f t="array" ref="J5">_xlfn.IFS(_対策工[[#This Row],[グループ番号]]="","",TRUE,_xlfn.XLOOKUP(_対策工[[#This Row],[グループ番号]],_グループ[グループ番号],_グループ[規模/部位]))</f>
        <v>B2.8×H2.0</v>
      </c>
      <c r="K5" s="11" t="s">
        <v>55</v>
      </c>
      <c r="L5" s="9" t="s">
        <v>35</v>
      </c>
      <c r="M5" s="3">
        <v>3</v>
      </c>
      <c r="N5" t="str" cm="1">
        <f t="array" ref="N5">_xlfn.IFS(OR(_対策工[[#This Row],[シナリオ名称]]="",_対策工[[#This Row],[グループ番号]]=""),"",TRUE,_対策工[[#This Row],[グループ番号]]&amp;"-"&amp;_対策工[[#This Row],[制御1]]*100+_対策工[[#This Row],[制御2]])</f>
        <v>F01D03-101</v>
      </c>
      <c r="O5" t="s">
        <v>114</v>
      </c>
      <c r="P5" t="s">
        <v>115</v>
      </c>
      <c r="Q5" s="14">
        <v>15</v>
      </c>
      <c r="R5" t="s">
        <v>23</v>
      </c>
      <c r="S5" s="12">
        <v>28500</v>
      </c>
      <c r="T5" s="3">
        <v>10</v>
      </c>
      <c r="U5" t="s">
        <v>107</v>
      </c>
    </row>
    <row r="6" spans="1:21">
      <c r="A6" s="6" cm="1">
        <f t="array" ref="A6">ROW()-ROW(_対策工[#Headers])</f>
        <v>5</v>
      </c>
      <c r="B6" s="3" cm="1">
        <f t="array" ref="B6">_xlfn.IFS(_対策工[[#This Row],[シナリオ名称]]="","",
RIGHT(_対策工[[#This Row],[シナリオ名称]],1)="①",1,
RIGHT(_対策工[[#This Row],[シナリオ名称]],1)="②",2,
RIGHT(_対策工[[#This Row],[シナリオ名称]],1)="③",3,
RIGHT(_対策工[[#This Row],[シナリオ名称]],1)="④",4,
ture,"")</f>
        <v>1</v>
      </c>
      <c r="C6" s="3" cm="1">
        <f t="array" ref="C6">_xlfn.IFS(OR(_対策工[[#This Row],[シナリオ名称]]="",_対策工[[#This Row],[グループ番号]]=""),"",TRUE,COUNTIF(_xlfn.TAKE(_対策工[制御3],_対策工[[#This Row],[通し番号]]),_対策工[[#This Row],[制御3]]))</f>
        <v>1</v>
      </c>
      <c r="D6" t="str">
        <f>_対策工[[#This Row],[シナリオ名称]]&amp;_対策工[[#This Row],[グループ番号]]</f>
        <v>土木①F01D04</v>
      </c>
      <c r="E6" t="str" cm="1">
        <f t="array" ref="E6">_xlfn.IFS(_対策工[[#This Row],[グループ番号]]="","",TRUE,_xlfn.XLOOKUP(_対策工[[#This Row],[グループ番号]],_グループ[グループ番号],_グループ[施設番号]))</f>
        <v>F01</v>
      </c>
      <c r="F6" t="str" cm="1">
        <f t="array" ref="F6">_xlfn.IFS(_対策工[[#This Row],[グループ番号]]="","",TRUE,_xlfn.XLOOKUP(_対策工[[#This Row],[グループ番号]],_グループ[グループ番号],_グループ[地区名]))</f>
        <v>○○地区</v>
      </c>
      <c r="G6" t="str" cm="1">
        <f t="array" ref="G6">_xlfn.IFS(_対策工[[#This Row],[グループ番号]]="","",TRUE,_xlfn.XLOOKUP(_対策工[[#This Row],[グループ番号]],_グループ[グループ番号],_グループ[施設名]))</f>
        <v>○○幹線水路</v>
      </c>
      <c r="H6" t="str" cm="1">
        <f t="array" ref="H6">_xlfn.IFS(_対策工[[#This Row],[グループ番号]]="","",TRUE,_xlfn.XLOOKUP(_対策工[[#This Row],[グループ番号]],_グループ[グループ番号],_グループ[形式/設備名]))</f>
        <v>開水路</v>
      </c>
      <c r="I6" t="str" cm="1">
        <f t="array" ref="I6">_xlfn.IFS(_対策工[[#This Row],[グループ番号]]="","",TRUE,_xlfn.XLOOKUP(_対策工[[#This Row],[グループ番号]],_グループ[グループ番号],_グループ[規格/装置名]))</f>
        <v>鉄筋Co造</v>
      </c>
      <c r="J6" t="str" cm="1">
        <f t="array" ref="J6">_xlfn.IFS(_対策工[[#This Row],[グループ番号]]="","",TRUE,_xlfn.XLOOKUP(_対策工[[#This Row],[グループ番号]],_グループ[グループ番号],_グループ[規模/部位]))</f>
        <v>B2.8×H2.0</v>
      </c>
      <c r="K6" s="11" t="s">
        <v>55</v>
      </c>
      <c r="L6" s="9" t="s">
        <v>84</v>
      </c>
      <c r="M6" s="3">
        <v>3</v>
      </c>
      <c r="N6" t="str" cm="1">
        <f t="array" ref="N6">_xlfn.IFS(OR(_対策工[[#This Row],[シナリオ名称]]="",_対策工[[#This Row],[グループ番号]]=""),"",TRUE,_対策工[[#This Row],[グループ番号]]&amp;"-"&amp;_対策工[[#This Row],[制御1]]*100+_対策工[[#This Row],[制御2]])</f>
        <v>F01D04-101</v>
      </c>
      <c r="O6" t="s">
        <v>114</v>
      </c>
      <c r="P6" t="s">
        <v>115</v>
      </c>
      <c r="Q6" s="14">
        <v>7.5</v>
      </c>
      <c r="R6" t="s">
        <v>23</v>
      </c>
      <c r="S6" s="12">
        <v>28500</v>
      </c>
      <c r="T6" s="3">
        <v>10</v>
      </c>
      <c r="U6" t="s">
        <v>107</v>
      </c>
    </row>
    <row r="7" spans="1:21">
      <c r="A7" s="6" cm="1">
        <f t="array" ref="A7">ROW()-ROW(_対策工[#Headers])</f>
        <v>6</v>
      </c>
      <c r="B7" s="3" cm="1">
        <f t="array" ref="B7">_xlfn.IFS(_対策工[[#This Row],[シナリオ名称]]="","",
RIGHT(_対策工[[#This Row],[シナリオ名称]],1)="①",1,
RIGHT(_対策工[[#This Row],[シナリオ名称]],1)="②",2,
RIGHT(_対策工[[#This Row],[シナリオ名称]],1)="③",3,
RIGHT(_対策工[[#This Row],[シナリオ名称]],1)="④",4,
ture,"")</f>
        <v>1</v>
      </c>
      <c r="C7" s="3" cm="1">
        <f t="array" ref="C7">_xlfn.IFS(OR(_対策工[[#This Row],[シナリオ名称]]="",_対策工[[#This Row],[グループ番号]]=""),"",TRUE,COUNTIF(_xlfn.TAKE(_対策工[制御3],_対策工[[#This Row],[通し番号]]),_対策工[[#This Row],[制御3]]))</f>
        <v>1</v>
      </c>
      <c r="D7" t="str">
        <f>_対策工[[#This Row],[シナリオ名称]]&amp;_対策工[[#This Row],[グループ番号]]</f>
        <v>土木①F01D05</v>
      </c>
      <c r="E7" t="str" cm="1">
        <f t="array" ref="E7">_xlfn.IFS(_対策工[[#This Row],[グループ番号]]="","",TRUE,_xlfn.XLOOKUP(_対策工[[#This Row],[グループ番号]],_グループ[グループ番号],_グループ[施設番号]))</f>
        <v>F01</v>
      </c>
      <c r="F7" t="str" cm="1">
        <f t="array" ref="F7">_xlfn.IFS(_対策工[[#This Row],[グループ番号]]="","",TRUE,_xlfn.XLOOKUP(_対策工[[#This Row],[グループ番号]],_グループ[グループ番号],_グループ[地区名]))</f>
        <v>○○地区</v>
      </c>
      <c r="G7" t="str" cm="1">
        <f t="array" ref="G7">_xlfn.IFS(_対策工[[#This Row],[グループ番号]]="","",TRUE,_xlfn.XLOOKUP(_対策工[[#This Row],[グループ番号]],_グループ[グループ番号],_グループ[施設名]))</f>
        <v>○○幹線水路</v>
      </c>
      <c r="H7" t="str" cm="1">
        <f t="array" ref="H7">_xlfn.IFS(_対策工[[#This Row],[グループ番号]]="","",TRUE,_xlfn.XLOOKUP(_対策工[[#This Row],[グループ番号]],_グループ[グループ番号],_グループ[形式/設備名]))</f>
        <v>開水路</v>
      </c>
      <c r="I7" t="str" cm="1">
        <f t="array" ref="I7">_xlfn.IFS(_対策工[[#This Row],[グループ番号]]="","",TRUE,_xlfn.XLOOKUP(_対策工[[#This Row],[グループ番号]],_グループ[グループ番号],_グループ[規格/装置名]))</f>
        <v>鉄筋Co造</v>
      </c>
      <c r="J7" t="str" cm="1">
        <f t="array" ref="J7">_xlfn.IFS(_対策工[[#This Row],[グループ番号]]="","",TRUE,_xlfn.XLOOKUP(_対策工[[#This Row],[グループ番号]],_グループ[グループ番号],_グループ[規模/部位]))</f>
        <v>B2.6×H1.8</v>
      </c>
      <c r="K7" s="11" t="s">
        <v>55</v>
      </c>
      <c r="L7" s="9" t="s">
        <v>85</v>
      </c>
      <c r="M7" s="3">
        <v>3</v>
      </c>
      <c r="N7" t="str" cm="1">
        <f t="array" ref="N7">_xlfn.IFS(OR(_対策工[[#This Row],[シナリオ名称]]="",_対策工[[#This Row],[グループ番号]]=""),"",TRUE,_対策工[[#This Row],[グループ番号]]&amp;"-"&amp;_対策工[[#This Row],[制御1]]*100+_対策工[[#This Row],[制御2]])</f>
        <v>F01D05-101</v>
      </c>
      <c r="O7" t="s">
        <v>114</v>
      </c>
      <c r="P7" t="s">
        <v>115</v>
      </c>
      <c r="Q7" s="14">
        <v>10</v>
      </c>
      <c r="R7" t="s">
        <v>23</v>
      </c>
      <c r="S7" s="12">
        <v>28500</v>
      </c>
      <c r="T7" s="3">
        <v>10</v>
      </c>
      <c r="U7" t="s">
        <v>107</v>
      </c>
    </row>
    <row r="8" spans="1:21">
      <c r="A8" s="6" cm="1">
        <f t="array" ref="A8">ROW()-ROW(_対策工[#Headers])</f>
        <v>7</v>
      </c>
      <c r="B8" s="3" cm="1">
        <f t="array" ref="B8">_xlfn.IFS(_対策工[[#This Row],[シナリオ名称]]="","",
RIGHT(_対策工[[#This Row],[シナリオ名称]],1)="①",1,
RIGHT(_対策工[[#This Row],[シナリオ名称]],1)="②",2,
RIGHT(_対策工[[#This Row],[シナリオ名称]],1)="③",3,
RIGHT(_対策工[[#This Row],[シナリオ名称]],1)="④",4,
ture,"")</f>
        <v>1</v>
      </c>
      <c r="C8" s="3" cm="1">
        <f t="array" ref="C8">_xlfn.IFS(OR(_対策工[[#This Row],[シナリオ名称]]="",_対策工[[#This Row],[グループ番号]]=""),"",TRUE,COUNTIF(_xlfn.TAKE(_対策工[制御3],_対策工[[#This Row],[通し番号]]),_対策工[[#This Row],[制御3]]))</f>
        <v>2</v>
      </c>
      <c r="D8" t="str">
        <f>_対策工[[#This Row],[シナリオ名称]]&amp;_対策工[[#This Row],[グループ番号]]</f>
        <v>土木①F01D05</v>
      </c>
      <c r="E8" t="str" cm="1">
        <f t="array" ref="E8">_xlfn.IFS(_対策工[[#This Row],[グループ番号]]="","",TRUE,_xlfn.XLOOKUP(_対策工[[#This Row],[グループ番号]],_グループ[グループ番号],_グループ[施設番号]))</f>
        <v>F01</v>
      </c>
      <c r="F8" t="str" cm="1">
        <f t="array" ref="F8">_xlfn.IFS(_対策工[[#This Row],[グループ番号]]="","",TRUE,_xlfn.XLOOKUP(_対策工[[#This Row],[グループ番号]],_グループ[グループ番号],_グループ[地区名]))</f>
        <v>○○地区</v>
      </c>
      <c r="G8" t="str" cm="1">
        <f t="array" ref="G8">_xlfn.IFS(_対策工[[#This Row],[グループ番号]]="","",TRUE,_xlfn.XLOOKUP(_対策工[[#This Row],[グループ番号]],_グループ[グループ番号],_グループ[施設名]))</f>
        <v>○○幹線水路</v>
      </c>
      <c r="H8" t="str" cm="1">
        <f t="array" ref="H8">_xlfn.IFS(_対策工[[#This Row],[グループ番号]]="","",TRUE,_xlfn.XLOOKUP(_対策工[[#This Row],[グループ番号]],_グループ[グループ番号],_グループ[形式/設備名]))</f>
        <v>開水路</v>
      </c>
      <c r="I8" t="str" cm="1">
        <f t="array" ref="I8">_xlfn.IFS(_対策工[[#This Row],[グループ番号]]="","",TRUE,_xlfn.XLOOKUP(_対策工[[#This Row],[グループ番号]],_グループ[グループ番号],_グループ[規格/装置名]))</f>
        <v>鉄筋Co造</v>
      </c>
      <c r="J8" t="str" cm="1">
        <f t="array" ref="J8">_xlfn.IFS(_対策工[[#This Row],[グループ番号]]="","",TRUE,_xlfn.XLOOKUP(_対策工[[#This Row],[グループ番号]],_グループ[グループ番号],_グループ[規模/部位]))</f>
        <v>B2.6×H1.8</v>
      </c>
      <c r="K8" s="11" t="s">
        <v>55</v>
      </c>
      <c r="L8" s="9" t="s">
        <v>85</v>
      </c>
      <c r="M8" s="3">
        <v>3</v>
      </c>
      <c r="N8" t="str" cm="1">
        <f t="array" ref="N8">_xlfn.IFS(OR(_対策工[[#This Row],[シナリオ名称]]="",_対策工[[#This Row],[グループ番号]]=""),"",TRUE,_対策工[[#This Row],[グループ番号]]&amp;"-"&amp;_対策工[[#This Row],[制御1]]*100+_対策工[[#This Row],[制御2]])</f>
        <v>F01D05-102</v>
      </c>
      <c r="O8" t="s">
        <v>103</v>
      </c>
      <c r="P8" t="s">
        <v>120</v>
      </c>
      <c r="Q8" s="14">
        <v>5723.64</v>
      </c>
      <c r="R8" t="s">
        <v>104</v>
      </c>
      <c r="S8" s="12">
        <v>24000</v>
      </c>
      <c r="T8" s="3">
        <v>20</v>
      </c>
      <c r="U8" t="s">
        <v>107</v>
      </c>
    </row>
    <row r="9" spans="1:21">
      <c r="A9" s="6" cm="1">
        <f t="array" ref="A9">ROW()-ROW(_対策工[#Headers])</f>
        <v>8</v>
      </c>
      <c r="B9" s="3" cm="1">
        <f t="array" ref="B9">_xlfn.IFS(_対策工[[#This Row],[シナリオ名称]]="","",
RIGHT(_対策工[[#This Row],[シナリオ名称]],1)="①",1,
RIGHT(_対策工[[#This Row],[シナリオ名称]],1)="②",2,
RIGHT(_対策工[[#This Row],[シナリオ名称]],1)="③",3,
RIGHT(_対策工[[#This Row],[シナリオ名称]],1)="④",4,
ture,"")</f>
        <v>1</v>
      </c>
      <c r="C9" s="3" cm="1">
        <f t="array" ref="C9">_xlfn.IFS(OR(_対策工[[#This Row],[シナリオ名称]]="",_対策工[[#This Row],[グループ番号]]=""),"",TRUE,COUNTIF(_xlfn.TAKE(_対策工[制御3],_対策工[[#This Row],[通し番号]]),_対策工[[#This Row],[制御3]]))</f>
        <v>1</v>
      </c>
      <c r="D9" t="str">
        <f>_対策工[[#This Row],[シナリオ名称]]&amp;_対策工[[#This Row],[グループ番号]]</f>
        <v>土木①F01D06</v>
      </c>
      <c r="E9" t="str" cm="1">
        <f t="array" ref="E9">_xlfn.IFS(_対策工[[#This Row],[グループ番号]]="","",TRUE,_xlfn.XLOOKUP(_対策工[[#This Row],[グループ番号]],_グループ[グループ番号],_グループ[施設番号]))</f>
        <v>F01</v>
      </c>
      <c r="F9" t="str" cm="1">
        <f t="array" ref="F9">_xlfn.IFS(_対策工[[#This Row],[グループ番号]]="","",TRUE,_xlfn.XLOOKUP(_対策工[[#This Row],[グループ番号]],_グループ[グループ番号],_グループ[地区名]))</f>
        <v>○○地区</v>
      </c>
      <c r="G9" t="str" cm="1">
        <f t="array" ref="G9">_xlfn.IFS(_対策工[[#This Row],[グループ番号]]="","",TRUE,_xlfn.XLOOKUP(_対策工[[#This Row],[グループ番号]],_グループ[グループ番号],_グループ[施設名]))</f>
        <v>○○幹線水路</v>
      </c>
      <c r="H9" t="str" cm="1">
        <f t="array" ref="H9">_xlfn.IFS(_対策工[[#This Row],[グループ番号]]="","",TRUE,_xlfn.XLOOKUP(_対策工[[#This Row],[グループ番号]],_グループ[グループ番号],_グループ[形式/設備名]))</f>
        <v>開水路</v>
      </c>
      <c r="I9" t="str" cm="1">
        <f t="array" ref="I9">_xlfn.IFS(_対策工[[#This Row],[グループ番号]]="","",TRUE,_xlfn.XLOOKUP(_対策工[[#This Row],[グループ番号]],_グループ[グループ番号],_グループ[規格/装置名]))</f>
        <v>鉄筋Co造</v>
      </c>
      <c r="J9" t="str" cm="1">
        <f t="array" ref="J9">_xlfn.IFS(_対策工[[#This Row],[グループ番号]]="","",TRUE,_xlfn.XLOOKUP(_対策工[[#This Row],[グループ番号]],_グループ[グループ番号],_グループ[規模/部位]))</f>
        <v>B2.6×H1.8</v>
      </c>
      <c r="K9" s="11" t="s">
        <v>55</v>
      </c>
      <c r="L9" s="9" t="s">
        <v>86</v>
      </c>
      <c r="M9" s="3">
        <v>3</v>
      </c>
      <c r="N9" t="str" cm="1">
        <f t="array" ref="N9">_xlfn.IFS(OR(_対策工[[#This Row],[シナリオ名称]]="",_対策工[[#This Row],[グループ番号]]=""),"",TRUE,_対策工[[#This Row],[グループ番号]]&amp;"-"&amp;_対策工[[#This Row],[制御1]]*100+_対策工[[#This Row],[制御2]])</f>
        <v>F01D06-101</v>
      </c>
      <c r="O9" t="s">
        <v>114</v>
      </c>
      <c r="P9" t="s">
        <v>115</v>
      </c>
      <c r="Q9" s="14">
        <v>15</v>
      </c>
      <c r="R9" t="s">
        <v>23</v>
      </c>
      <c r="S9" s="12">
        <v>28500</v>
      </c>
      <c r="T9" s="3">
        <v>10</v>
      </c>
      <c r="U9" t="s">
        <v>107</v>
      </c>
    </row>
    <row r="10" spans="1:21">
      <c r="A10" s="6" cm="1">
        <f t="array" ref="A10">ROW()-ROW(_対策工[#Headers])</f>
        <v>9</v>
      </c>
      <c r="B10" s="3" cm="1">
        <f t="array" ref="B10">_xlfn.IFS(_対策工[[#This Row],[シナリオ名称]]="","",
RIGHT(_対策工[[#This Row],[シナリオ名称]],1)="①",1,
RIGHT(_対策工[[#This Row],[シナリオ名称]],1)="②",2,
RIGHT(_対策工[[#This Row],[シナリオ名称]],1)="③",3,
RIGHT(_対策工[[#This Row],[シナリオ名称]],1)="④",4,
ture,"")</f>
        <v>1</v>
      </c>
      <c r="C10" s="3" cm="1">
        <f t="array" ref="C10">_xlfn.IFS(OR(_対策工[[#This Row],[シナリオ名称]]="",_対策工[[#This Row],[グループ番号]]=""),"",TRUE,COUNTIF(_xlfn.TAKE(_対策工[制御3],_対策工[[#This Row],[通し番号]]),_対策工[[#This Row],[制御3]]))</f>
        <v>1</v>
      </c>
      <c r="D10" t="str">
        <f>_対策工[[#This Row],[シナリオ名称]]&amp;_対策工[[#This Row],[グループ番号]]</f>
        <v>土木①F01D07</v>
      </c>
      <c r="E10" t="str" cm="1">
        <f t="array" ref="E10">_xlfn.IFS(_対策工[[#This Row],[グループ番号]]="","",TRUE,_xlfn.XLOOKUP(_対策工[[#This Row],[グループ番号]],_グループ[グループ番号],_グループ[施設番号]))</f>
        <v>F01</v>
      </c>
      <c r="F10" t="str" cm="1">
        <f t="array" ref="F10">_xlfn.IFS(_対策工[[#This Row],[グループ番号]]="","",TRUE,_xlfn.XLOOKUP(_対策工[[#This Row],[グループ番号]],_グループ[グループ番号],_グループ[地区名]))</f>
        <v>○○地区</v>
      </c>
      <c r="G10" t="str" cm="1">
        <f t="array" ref="G10">_xlfn.IFS(_対策工[[#This Row],[グループ番号]]="","",TRUE,_xlfn.XLOOKUP(_対策工[[#This Row],[グループ番号]],_グループ[グループ番号],_グループ[施設名]))</f>
        <v>○○幹線水路</v>
      </c>
      <c r="H10" t="str" cm="1">
        <f t="array" ref="H10">_xlfn.IFS(_対策工[[#This Row],[グループ番号]]="","",TRUE,_xlfn.XLOOKUP(_対策工[[#This Row],[グループ番号]],_グループ[グループ番号],_グループ[形式/設備名]))</f>
        <v>開水路</v>
      </c>
      <c r="I10" t="str" cm="1">
        <f t="array" ref="I10">_xlfn.IFS(_対策工[[#This Row],[グループ番号]]="","",TRUE,_xlfn.XLOOKUP(_対策工[[#This Row],[グループ番号]],_グループ[グループ番号],_グループ[規格/装置名]))</f>
        <v>鉄筋Co造</v>
      </c>
      <c r="J10" t="str" cm="1">
        <f t="array" ref="J10">_xlfn.IFS(_対策工[[#This Row],[グループ番号]]="","",TRUE,_xlfn.XLOOKUP(_対策工[[#This Row],[グループ番号]],_グループ[グループ番号],_グループ[規模/部位]))</f>
        <v>B2.4×H1.6</v>
      </c>
      <c r="K10" s="11" t="s">
        <v>55</v>
      </c>
      <c r="L10" s="9" t="s">
        <v>87</v>
      </c>
      <c r="M10" s="3">
        <v>3</v>
      </c>
      <c r="N10" t="str" cm="1">
        <f t="array" ref="N10">_xlfn.IFS(OR(_対策工[[#This Row],[シナリオ名称]]="",_対策工[[#This Row],[グループ番号]]=""),"",TRUE,_対策工[[#This Row],[グループ番号]]&amp;"-"&amp;_対策工[[#This Row],[制御1]]*100+_対策工[[#This Row],[制御2]])</f>
        <v>F01D07-101</v>
      </c>
      <c r="O10" t="s">
        <v>114</v>
      </c>
      <c r="P10" t="s">
        <v>115</v>
      </c>
      <c r="Q10" s="14">
        <v>20</v>
      </c>
      <c r="R10" t="s">
        <v>23</v>
      </c>
      <c r="S10" s="12">
        <v>28500</v>
      </c>
      <c r="T10" s="3">
        <v>10</v>
      </c>
      <c r="U10" t="s">
        <v>107</v>
      </c>
    </row>
    <row r="11" spans="1:21">
      <c r="A11" s="6" cm="1">
        <f t="array" ref="A11">ROW()-ROW(_対策工[#Headers])</f>
        <v>10</v>
      </c>
      <c r="B11" s="3" cm="1">
        <f t="array" ref="B11">_xlfn.IFS(_対策工[[#This Row],[シナリオ名称]]="","",
RIGHT(_対策工[[#This Row],[シナリオ名称]],1)="①",1,
RIGHT(_対策工[[#This Row],[シナリオ名称]],1)="②",2,
RIGHT(_対策工[[#This Row],[シナリオ名称]],1)="③",3,
RIGHT(_対策工[[#This Row],[シナリオ名称]],1)="④",4,
ture,"")</f>
        <v>2</v>
      </c>
      <c r="C11" s="3" cm="1">
        <f t="array" ref="C11">_xlfn.IFS(OR(_対策工[[#This Row],[シナリオ名称]]="",_対策工[[#This Row],[グループ番号]]=""),"",TRUE,COUNTIF(_xlfn.TAKE(_対策工[制御3],_対策工[[#This Row],[通し番号]]),_対策工[[#This Row],[制御3]]))</f>
        <v>1</v>
      </c>
      <c r="D11" t="str">
        <f>_対策工[[#This Row],[シナリオ名称]]&amp;_対策工[[#This Row],[グループ番号]]</f>
        <v>土木②F01D01</v>
      </c>
      <c r="E11" t="str" cm="1">
        <f t="array" ref="E11">_xlfn.IFS(_対策工[[#This Row],[グループ番号]]="","",TRUE,_xlfn.XLOOKUP(_対策工[[#This Row],[グループ番号]],_グループ[グループ番号],_グループ[施設番号]))</f>
        <v>F01</v>
      </c>
      <c r="F11" t="str" cm="1">
        <f t="array" ref="F11">_xlfn.IFS(_対策工[[#This Row],[グループ番号]]="","",TRUE,_xlfn.XLOOKUP(_対策工[[#This Row],[グループ番号]],_グループ[グループ番号],_グループ[地区名]))</f>
        <v>○○地区</v>
      </c>
      <c r="G11" t="str" cm="1">
        <f t="array" ref="G11">_xlfn.IFS(_対策工[[#This Row],[グループ番号]]="","",TRUE,_xlfn.XLOOKUP(_対策工[[#This Row],[グループ番号]],_グループ[グループ番号],_グループ[施設名]))</f>
        <v>○○幹線水路</v>
      </c>
      <c r="H11" t="str" cm="1">
        <f t="array" ref="H11">_xlfn.IFS(_対策工[[#This Row],[グループ番号]]="","",TRUE,_xlfn.XLOOKUP(_対策工[[#This Row],[グループ番号]],_グループ[グループ番号],_グループ[形式/設備名]))</f>
        <v>開水路</v>
      </c>
      <c r="I11" t="str" cm="1">
        <f t="array" ref="I11">_xlfn.IFS(_対策工[[#This Row],[グループ番号]]="","",TRUE,_xlfn.XLOOKUP(_対策工[[#This Row],[グループ番号]],_グループ[グループ番号],_グループ[規格/装置名]))</f>
        <v>鉄筋Co造</v>
      </c>
      <c r="J11" t="str" cm="1">
        <f t="array" ref="J11">_xlfn.IFS(_対策工[[#This Row],[グループ番号]]="","",TRUE,_xlfn.XLOOKUP(_対策工[[#This Row],[グループ番号]],_グループ[グループ番号],_グループ[規模/部位]))</f>
        <v>B3.0×H2.2</v>
      </c>
      <c r="K11" s="11" t="s">
        <v>98</v>
      </c>
      <c r="L11" s="7" t="s">
        <v>33</v>
      </c>
      <c r="M11" s="3">
        <v>2</v>
      </c>
      <c r="N11" t="str" cm="1">
        <f t="array" ref="N11">_xlfn.IFS(OR(_対策工[[#This Row],[シナリオ名称]]="",_対策工[[#This Row],[グループ番号]]=""),"",TRUE,_対策工[[#This Row],[グループ番号]]&amp;"-"&amp;_対策工[[#This Row],[制御1]]*100+_対策工[[#This Row],[制御2]])</f>
        <v>F01D01-201</v>
      </c>
      <c r="O11" t="s">
        <v>114</v>
      </c>
      <c r="P11" t="s">
        <v>115</v>
      </c>
      <c r="Q11" s="14">
        <v>10</v>
      </c>
      <c r="R11" t="s">
        <v>23</v>
      </c>
      <c r="S11" s="12">
        <v>28500</v>
      </c>
      <c r="T11" s="3">
        <v>10</v>
      </c>
      <c r="U11" t="s">
        <v>107</v>
      </c>
    </row>
    <row r="12" spans="1:21">
      <c r="A12" s="6" cm="1">
        <f t="array" ref="A12">ROW()-ROW(_対策工[#Headers])</f>
        <v>11</v>
      </c>
      <c r="B12" s="3" cm="1">
        <f t="array" ref="B12">_xlfn.IFS(_対策工[[#This Row],[シナリオ名称]]="","",
RIGHT(_対策工[[#This Row],[シナリオ名称]],1)="①",1,
RIGHT(_対策工[[#This Row],[シナリオ名称]],1)="②",2,
RIGHT(_対策工[[#This Row],[シナリオ名称]],1)="③",3,
RIGHT(_対策工[[#This Row],[シナリオ名称]],1)="④",4,
ture,"")</f>
        <v>2</v>
      </c>
      <c r="C12" s="3" cm="1">
        <f t="array" ref="C12">_xlfn.IFS(OR(_対策工[[#This Row],[シナリオ名称]]="",_対策工[[#This Row],[グループ番号]]=""),"",TRUE,COUNTIF(_xlfn.TAKE(_対策工[制御3],_対策工[[#This Row],[通し番号]]),_対策工[[#This Row],[制御3]]))</f>
        <v>1</v>
      </c>
      <c r="D12" t="str">
        <f>_対策工[[#This Row],[シナリオ名称]]&amp;_対策工[[#This Row],[グループ番号]]</f>
        <v>土木②F01D02</v>
      </c>
      <c r="E12" t="str" cm="1">
        <f t="array" ref="E12">_xlfn.IFS(_対策工[[#This Row],[グループ番号]]="","",TRUE,_xlfn.XLOOKUP(_対策工[[#This Row],[グループ番号]],_グループ[グループ番号],_グループ[施設番号]))</f>
        <v>F01</v>
      </c>
      <c r="F12" t="str" cm="1">
        <f t="array" ref="F12">_xlfn.IFS(_対策工[[#This Row],[グループ番号]]="","",TRUE,_xlfn.XLOOKUP(_対策工[[#This Row],[グループ番号]],_グループ[グループ番号],_グループ[地区名]))</f>
        <v>○○地区</v>
      </c>
      <c r="G12" t="str" cm="1">
        <f t="array" ref="G12">_xlfn.IFS(_対策工[[#This Row],[グループ番号]]="","",TRUE,_xlfn.XLOOKUP(_対策工[[#This Row],[グループ番号]],_グループ[グループ番号],_グループ[施設名]))</f>
        <v>○○幹線水路</v>
      </c>
      <c r="H12" t="str" cm="1">
        <f t="array" ref="H12">_xlfn.IFS(_対策工[[#This Row],[グループ番号]]="","",TRUE,_xlfn.XLOOKUP(_対策工[[#This Row],[グループ番号]],_グループ[グループ番号],_グループ[形式/設備名]))</f>
        <v>開水路</v>
      </c>
      <c r="I12" t="str" cm="1">
        <f t="array" ref="I12">_xlfn.IFS(_対策工[[#This Row],[グループ番号]]="","",TRUE,_xlfn.XLOOKUP(_対策工[[#This Row],[グループ番号]],_グループ[グループ番号],_グループ[規格/装置名]))</f>
        <v>鉄筋Co造</v>
      </c>
      <c r="J12" t="str" cm="1">
        <f t="array" ref="J12">_xlfn.IFS(_対策工[[#This Row],[グループ番号]]="","",TRUE,_xlfn.XLOOKUP(_対策工[[#This Row],[グループ番号]],_グループ[グループ番号],_グループ[規模/部位]))</f>
        <v>B3.0×H2.2</v>
      </c>
      <c r="K12" s="11" t="s">
        <v>98</v>
      </c>
      <c r="L12" s="9" t="s">
        <v>34</v>
      </c>
      <c r="M12" s="3">
        <v>2</v>
      </c>
      <c r="N12" t="str" cm="1">
        <f t="array" ref="N12">_xlfn.IFS(OR(_対策工[[#This Row],[シナリオ名称]]="",_対策工[[#This Row],[グループ番号]]=""),"",TRUE,_対策工[[#This Row],[グループ番号]]&amp;"-"&amp;_対策工[[#This Row],[制御1]]*100+_対策工[[#This Row],[制御2]])</f>
        <v>F01D02-201</v>
      </c>
      <c r="O12" t="s">
        <v>114</v>
      </c>
      <c r="P12" t="s">
        <v>115</v>
      </c>
      <c r="Q12" s="14">
        <v>10</v>
      </c>
      <c r="R12" t="s">
        <v>23</v>
      </c>
      <c r="S12" s="12">
        <v>28500</v>
      </c>
      <c r="T12" s="3">
        <v>10</v>
      </c>
      <c r="U12" t="s">
        <v>107</v>
      </c>
    </row>
    <row r="13" spans="1:21">
      <c r="A13" s="6" cm="1">
        <f t="array" ref="A13">ROW()-ROW(_対策工[#Headers])</f>
        <v>12</v>
      </c>
      <c r="B13" s="3" cm="1">
        <f t="array" ref="B13">_xlfn.IFS(_対策工[[#This Row],[シナリオ名称]]="","",
RIGHT(_対策工[[#This Row],[シナリオ名称]],1)="①",1,
RIGHT(_対策工[[#This Row],[シナリオ名称]],1)="②",2,
RIGHT(_対策工[[#This Row],[シナリオ名称]],1)="③",3,
RIGHT(_対策工[[#This Row],[シナリオ名称]],1)="④",4,
ture,"")</f>
        <v>2</v>
      </c>
      <c r="C13" s="3" cm="1">
        <f t="array" ref="C13">_xlfn.IFS(OR(_対策工[[#This Row],[シナリオ名称]]="",_対策工[[#This Row],[グループ番号]]=""),"",TRUE,COUNTIF(_xlfn.TAKE(_対策工[制御3],_対策工[[#This Row],[通し番号]]),_対策工[[#This Row],[制御3]]))</f>
        <v>2</v>
      </c>
      <c r="D13" t="str">
        <f>_対策工[[#This Row],[シナリオ名称]]&amp;_対策工[[#This Row],[グループ番号]]</f>
        <v>土木②F01D02</v>
      </c>
      <c r="E13" t="str" cm="1">
        <f t="array" ref="E13">_xlfn.IFS(_対策工[[#This Row],[グループ番号]]="","",TRUE,_xlfn.XLOOKUP(_対策工[[#This Row],[グループ番号]],_グループ[グループ番号],_グループ[施設番号]))</f>
        <v>F01</v>
      </c>
      <c r="F13" t="str" cm="1">
        <f t="array" ref="F13">_xlfn.IFS(_対策工[[#This Row],[グループ番号]]="","",TRUE,_xlfn.XLOOKUP(_対策工[[#This Row],[グループ番号]],_グループ[グループ番号],_グループ[地区名]))</f>
        <v>○○地区</v>
      </c>
      <c r="G13" t="str" cm="1">
        <f t="array" ref="G13">_xlfn.IFS(_対策工[[#This Row],[グループ番号]]="","",TRUE,_xlfn.XLOOKUP(_対策工[[#This Row],[グループ番号]],_グループ[グループ番号],_グループ[施設名]))</f>
        <v>○○幹線水路</v>
      </c>
      <c r="H13" t="str" cm="1">
        <f t="array" ref="H13">_xlfn.IFS(_対策工[[#This Row],[グループ番号]]="","",TRUE,_xlfn.XLOOKUP(_対策工[[#This Row],[グループ番号]],_グループ[グループ番号],_グループ[形式/設備名]))</f>
        <v>開水路</v>
      </c>
      <c r="I13" t="str" cm="1">
        <f t="array" ref="I13">_xlfn.IFS(_対策工[[#This Row],[グループ番号]]="","",TRUE,_xlfn.XLOOKUP(_対策工[[#This Row],[グループ番号]],_グループ[グループ番号],_グループ[規格/装置名]))</f>
        <v>鉄筋Co造</v>
      </c>
      <c r="J13" t="str" cm="1">
        <f t="array" ref="J13">_xlfn.IFS(_対策工[[#This Row],[グループ番号]]="","",TRUE,_xlfn.XLOOKUP(_対策工[[#This Row],[グループ番号]],_グループ[グループ番号],_グループ[規模/部位]))</f>
        <v>B3.0×H2.2</v>
      </c>
      <c r="K13" s="11" t="s">
        <v>98</v>
      </c>
      <c r="L13" s="9" t="s">
        <v>34</v>
      </c>
      <c r="M13" s="3">
        <v>2</v>
      </c>
      <c r="N13" t="str" cm="1">
        <f t="array" ref="N13">_xlfn.IFS(OR(_対策工[[#This Row],[シナリオ名称]]="",_対策工[[#This Row],[グループ番号]]=""),"",TRUE,_対策工[[#This Row],[グループ番号]]&amp;"-"&amp;_対策工[[#This Row],[制御1]]*100+_対策工[[#This Row],[制御2]])</f>
        <v>F01D02-202</v>
      </c>
      <c r="O13" t="s">
        <v>102</v>
      </c>
      <c r="P13" t="s">
        <v>119</v>
      </c>
      <c r="Q13" s="14">
        <v>3.5</v>
      </c>
      <c r="R13" t="s">
        <v>104</v>
      </c>
      <c r="S13" s="12">
        <v>15000</v>
      </c>
      <c r="T13" s="3">
        <v>10</v>
      </c>
      <c r="U13" t="s">
        <v>107</v>
      </c>
    </row>
    <row r="14" spans="1:21">
      <c r="A14" s="6" cm="1">
        <f t="array" ref="A14">ROW()-ROW(_対策工[#Headers])</f>
        <v>13</v>
      </c>
      <c r="B14" s="3" cm="1">
        <f t="array" ref="B14">_xlfn.IFS(_対策工[[#This Row],[シナリオ名称]]="","",
RIGHT(_対策工[[#This Row],[シナリオ名称]],1)="①",1,
RIGHT(_対策工[[#This Row],[シナリオ名称]],1)="②",2,
RIGHT(_対策工[[#This Row],[シナリオ名称]],1)="③",3,
RIGHT(_対策工[[#This Row],[シナリオ名称]],1)="④",4,
ture,"")</f>
        <v>2</v>
      </c>
      <c r="C14" s="3" cm="1">
        <f t="array" ref="C14">_xlfn.IFS(OR(_対策工[[#This Row],[シナリオ名称]]="",_対策工[[#This Row],[グループ番号]]=""),"",TRUE,COUNTIF(_xlfn.TAKE(_対策工[制御3],_対策工[[#This Row],[通し番号]]),_対策工[[#This Row],[制御3]]))</f>
        <v>1</v>
      </c>
      <c r="D14" t="str">
        <f>_対策工[[#This Row],[シナリオ名称]]&amp;_対策工[[#This Row],[グループ番号]]</f>
        <v>土木②F01D03</v>
      </c>
      <c r="E14" t="str" cm="1">
        <f t="array" ref="E14">_xlfn.IFS(_対策工[[#This Row],[グループ番号]]="","",TRUE,_xlfn.XLOOKUP(_対策工[[#This Row],[グループ番号]],_グループ[グループ番号],_グループ[施設番号]))</f>
        <v>F01</v>
      </c>
      <c r="F14" t="str" cm="1">
        <f t="array" ref="F14">_xlfn.IFS(_対策工[[#This Row],[グループ番号]]="","",TRUE,_xlfn.XLOOKUP(_対策工[[#This Row],[グループ番号]],_グループ[グループ番号],_グループ[地区名]))</f>
        <v>○○地区</v>
      </c>
      <c r="G14" t="str" cm="1">
        <f t="array" ref="G14">_xlfn.IFS(_対策工[[#This Row],[グループ番号]]="","",TRUE,_xlfn.XLOOKUP(_対策工[[#This Row],[グループ番号]],_グループ[グループ番号],_グループ[施設名]))</f>
        <v>○○幹線水路</v>
      </c>
      <c r="H14" t="str" cm="1">
        <f t="array" ref="H14">_xlfn.IFS(_対策工[[#This Row],[グループ番号]]="","",TRUE,_xlfn.XLOOKUP(_対策工[[#This Row],[グループ番号]],_グループ[グループ番号],_グループ[形式/設備名]))</f>
        <v>暗渠</v>
      </c>
      <c r="I14" t="str" cm="1">
        <f t="array" ref="I14">_xlfn.IFS(_対策工[[#This Row],[グループ番号]]="","",TRUE,_xlfn.XLOOKUP(_対策工[[#This Row],[グループ番号]],_グループ[グループ番号],_グループ[規格/装置名]))</f>
        <v>鉄筋Co造</v>
      </c>
      <c r="J14" t="str" cm="1">
        <f t="array" ref="J14">_xlfn.IFS(_対策工[[#This Row],[グループ番号]]="","",TRUE,_xlfn.XLOOKUP(_対策工[[#This Row],[グループ番号]],_グループ[グループ番号],_グループ[規模/部位]))</f>
        <v>B2.8×H2.0</v>
      </c>
      <c r="K14" s="11" t="s">
        <v>98</v>
      </c>
      <c r="L14" s="9" t="s">
        <v>35</v>
      </c>
      <c r="M14" s="3">
        <v>2</v>
      </c>
      <c r="N14" t="str" cm="1">
        <f t="array" ref="N14">_xlfn.IFS(OR(_対策工[[#This Row],[シナリオ名称]]="",_対策工[[#This Row],[グループ番号]]=""),"",TRUE,_対策工[[#This Row],[グループ番号]]&amp;"-"&amp;_対策工[[#This Row],[制御1]]*100+_対策工[[#This Row],[制御2]])</f>
        <v>F01D03-201</v>
      </c>
      <c r="O14" t="s">
        <v>114</v>
      </c>
      <c r="P14" t="s">
        <v>115</v>
      </c>
      <c r="Q14" s="14">
        <v>15</v>
      </c>
      <c r="R14" t="s">
        <v>23</v>
      </c>
      <c r="S14" s="12">
        <v>28500</v>
      </c>
      <c r="T14" s="3">
        <v>10</v>
      </c>
      <c r="U14" t="s">
        <v>107</v>
      </c>
    </row>
    <row r="15" spans="1:21">
      <c r="A15" s="6" cm="1">
        <f t="array" ref="A15">ROW()-ROW(_対策工[#Headers])</f>
        <v>14</v>
      </c>
      <c r="B15" s="3" cm="1">
        <f t="array" ref="B15">_xlfn.IFS(_対策工[[#This Row],[シナリオ名称]]="","",
RIGHT(_対策工[[#This Row],[シナリオ名称]],1)="①",1,
RIGHT(_対策工[[#This Row],[シナリオ名称]],1)="②",2,
RIGHT(_対策工[[#This Row],[シナリオ名称]],1)="③",3,
RIGHT(_対策工[[#This Row],[シナリオ名称]],1)="④",4,
ture,"")</f>
        <v>2</v>
      </c>
      <c r="C15" s="3" cm="1">
        <f t="array" ref="C15">_xlfn.IFS(OR(_対策工[[#This Row],[シナリオ名称]]="",_対策工[[#This Row],[グループ番号]]=""),"",TRUE,COUNTIF(_xlfn.TAKE(_対策工[制御3],_対策工[[#This Row],[通し番号]]),_対策工[[#This Row],[制御3]]))</f>
        <v>1</v>
      </c>
      <c r="D15" t="str">
        <f>_対策工[[#This Row],[シナリオ名称]]&amp;_対策工[[#This Row],[グループ番号]]</f>
        <v>土木②F01D04</v>
      </c>
      <c r="E15" t="str" cm="1">
        <f t="array" ref="E15">_xlfn.IFS(_対策工[[#This Row],[グループ番号]]="","",TRUE,_xlfn.XLOOKUP(_対策工[[#This Row],[グループ番号]],_グループ[グループ番号],_グループ[施設番号]))</f>
        <v>F01</v>
      </c>
      <c r="F15" t="str" cm="1">
        <f t="array" ref="F15">_xlfn.IFS(_対策工[[#This Row],[グループ番号]]="","",TRUE,_xlfn.XLOOKUP(_対策工[[#This Row],[グループ番号]],_グループ[グループ番号],_グループ[地区名]))</f>
        <v>○○地区</v>
      </c>
      <c r="G15" t="str" cm="1">
        <f t="array" ref="G15">_xlfn.IFS(_対策工[[#This Row],[グループ番号]]="","",TRUE,_xlfn.XLOOKUP(_対策工[[#This Row],[グループ番号]],_グループ[グループ番号],_グループ[施設名]))</f>
        <v>○○幹線水路</v>
      </c>
      <c r="H15" t="str" cm="1">
        <f t="array" ref="H15">_xlfn.IFS(_対策工[[#This Row],[グループ番号]]="","",TRUE,_xlfn.XLOOKUP(_対策工[[#This Row],[グループ番号]],_グループ[グループ番号],_グループ[形式/設備名]))</f>
        <v>開水路</v>
      </c>
      <c r="I15" t="str" cm="1">
        <f t="array" ref="I15">_xlfn.IFS(_対策工[[#This Row],[グループ番号]]="","",TRUE,_xlfn.XLOOKUP(_対策工[[#This Row],[グループ番号]],_グループ[グループ番号],_グループ[規格/装置名]))</f>
        <v>鉄筋Co造</v>
      </c>
      <c r="J15" t="str" cm="1">
        <f t="array" ref="J15">_xlfn.IFS(_対策工[[#This Row],[グループ番号]]="","",TRUE,_xlfn.XLOOKUP(_対策工[[#This Row],[グループ番号]],_グループ[グループ番号],_グループ[規模/部位]))</f>
        <v>B2.8×H2.0</v>
      </c>
      <c r="K15" s="11" t="s">
        <v>98</v>
      </c>
      <c r="L15" s="9" t="s">
        <v>84</v>
      </c>
      <c r="M15" s="3">
        <v>2</v>
      </c>
      <c r="N15" t="str" cm="1">
        <f t="array" ref="N15">_xlfn.IFS(OR(_対策工[[#This Row],[シナリオ名称]]="",_対策工[[#This Row],[グループ番号]]=""),"",TRUE,_対策工[[#This Row],[グループ番号]]&amp;"-"&amp;_対策工[[#This Row],[制御1]]*100+_対策工[[#This Row],[制御2]])</f>
        <v>F01D04-201</v>
      </c>
      <c r="O15" t="s">
        <v>114</v>
      </c>
      <c r="P15" t="s">
        <v>115</v>
      </c>
      <c r="Q15" s="14">
        <v>7.5</v>
      </c>
      <c r="R15" t="s">
        <v>23</v>
      </c>
      <c r="S15" s="12">
        <v>28500</v>
      </c>
      <c r="T15" s="3">
        <v>10</v>
      </c>
      <c r="U15" t="s">
        <v>107</v>
      </c>
    </row>
    <row r="16" spans="1:21">
      <c r="A16" s="6" cm="1">
        <f t="array" ref="A16">ROW()-ROW(_対策工[#Headers])</f>
        <v>15</v>
      </c>
      <c r="B16" s="3" cm="1">
        <f t="array" ref="B16">_xlfn.IFS(_対策工[[#This Row],[シナリオ名称]]="","",
RIGHT(_対策工[[#This Row],[シナリオ名称]],1)="①",1,
RIGHT(_対策工[[#This Row],[シナリオ名称]],1)="②",2,
RIGHT(_対策工[[#This Row],[シナリオ名称]],1)="③",3,
RIGHT(_対策工[[#This Row],[シナリオ名称]],1)="④",4,
ture,"")</f>
        <v>2</v>
      </c>
      <c r="C16" s="3" cm="1">
        <f t="array" ref="C16">_xlfn.IFS(OR(_対策工[[#This Row],[シナリオ名称]]="",_対策工[[#This Row],[グループ番号]]=""),"",TRUE,COUNTIF(_xlfn.TAKE(_対策工[制御3],_対策工[[#This Row],[通し番号]]),_対策工[[#This Row],[制御3]]))</f>
        <v>1</v>
      </c>
      <c r="D16" t="str">
        <f>_対策工[[#This Row],[シナリオ名称]]&amp;_対策工[[#This Row],[グループ番号]]</f>
        <v>土木②F01D05</v>
      </c>
      <c r="E16" t="str" cm="1">
        <f t="array" ref="E16">_xlfn.IFS(_対策工[[#This Row],[グループ番号]]="","",TRUE,_xlfn.XLOOKUP(_対策工[[#This Row],[グループ番号]],_グループ[グループ番号],_グループ[施設番号]))</f>
        <v>F01</v>
      </c>
      <c r="F16" t="str" cm="1">
        <f t="array" ref="F16">_xlfn.IFS(_対策工[[#This Row],[グループ番号]]="","",TRUE,_xlfn.XLOOKUP(_対策工[[#This Row],[グループ番号]],_グループ[グループ番号],_グループ[地区名]))</f>
        <v>○○地区</v>
      </c>
      <c r="G16" t="str" cm="1">
        <f t="array" ref="G16">_xlfn.IFS(_対策工[[#This Row],[グループ番号]]="","",TRUE,_xlfn.XLOOKUP(_対策工[[#This Row],[グループ番号]],_グループ[グループ番号],_グループ[施設名]))</f>
        <v>○○幹線水路</v>
      </c>
      <c r="H16" t="str" cm="1">
        <f t="array" ref="H16">_xlfn.IFS(_対策工[[#This Row],[グループ番号]]="","",TRUE,_xlfn.XLOOKUP(_対策工[[#This Row],[グループ番号]],_グループ[グループ番号],_グループ[形式/設備名]))</f>
        <v>開水路</v>
      </c>
      <c r="I16" t="str" cm="1">
        <f t="array" ref="I16">_xlfn.IFS(_対策工[[#This Row],[グループ番号]]="","",TRUE,_xlfn.XLOOKUP(_対策工[[#This Row],[グループ番号]],_グループ[グループ番号],_グループ[規格/装置名]))</f>
        <v>鉄筋Co造</v>
      </c>
      <c r="J16" t="str" cm="1">
        <f t="array" ref="J16">_xlfn.IFS(_対策工[[#This Row],[グループ番号]]="","",TRUE,_xlfn.XLOOKUP(_対策工[[#This Row],[グループ番号]],_グループ[グループ番号],_グループ[規模/部位]))</f>
        <v>B2.6×H1.8</v>
      </c>
      <c r="K16" s="11" t="s">
        <v>98</v>
      </c>
      <c r="L16" s="9" t="s">
        <v>85</v>
      </c>
      <c r="M16" s="3">
        <v>2</v>
      </c>
      <c r="N16" t="str" cm="1">
        <f t="array" ref="N16">_xlfn.IFS(OR(_対策工[[#This Row],[シナリオ名称]]="",_対策工[[#This Row],[グループ番号]]=""),"",TRUE,_対策工[[#This Row],[グループ番号]]&amp;"-"&amp;_対策工[[#This Row],[制御1]]*100+_対策工[[#This Row],[制御2]])</f>
        <v>F01D05-201</v>
      </c>
      <c r="O16" t="s">
        <v>114</v>
      </c>
      <c r="P16" t="s">
        <v>115</v>
      </c>
      <c r="Q16" s="14">
        <v>10</v>
      </c>
      <c r="R16" t="s">
        <v>23</v>
      </c>
      <c r="S16" s="12">
        <v>28500</v>
      </c>
      <c r="T16" s="3">
        <v>10</v>
      </c>
      <c r="U16" t="s">
        <v>107</v>
      </c>
    </row>
    <row r="17" spans="1:21">
      <c r="A17" s="6" cm="1">
        <f t="array" ref="A17">ROW()-ROW(_対策工[#Headers])</f>
        <v>16</v>
      </c>
      <c r="B17" s="3" cm="1">
        <f t="array" ref="B17">_xlfn.IFS(_対策工[[#This Row],[シナリオ名称]]="","",
RIGHT(_対策工[[#This Row],[シナリオ名称]],1)="①",1,
RIGHT(_対策工[[#This Row],[シナリオ名称]],1)="②",2,
RIGHT(_対策工[[#This Row],[シナリオ名称]],1)="③",3,
RIGHT(_対策工[[#This Row],[シナリオ名称]],1)="④",4,
ture,"")</f>
        <v>2</v>
      </c>
      <c r="C17" s="3" cm="1">
        <f t="array" ref="C17">_xlfn.IFS(OR(_対策工[[#This Row],[シナリオ名称]]="",_対策工[[#This Row],[グループ番号]]=""),"",TRUE,COUNTIF(_xlfn.TAKE(_対策工[制御3],_対策工[[#This Row],[通し番号]]),_対策工[[#This Row],[制御3]]))</f>
        <v>2</v>
      </c>
      <c r="D17" t="str">
        <f>_対策工[[#This Row],[シナリオ名称]]&amp;_対策工[[#This Row],[グループ番号]]</f>
        <v>土木②F01D05</v>
      </c>
      <c r="E17" t="str" cm="1">
        <f t="array" ref="E17">_xlfn.IFS(_対策工[[#This Row],[グループ番号]]="","",TRUE,_xlfn.XLOOKUP(_対策工[[#This Row],[グループ番号]],_グループ[グループ番号],_グループ[施設番号]))</f>
        <v>F01</v>
      </c>
      <c r="F17" t="str" cm="1">
        <f t="array" ref="F17">_xlfn.IFS(_対策工[[#This Row],[グループ番号]]="","",TRUE,_xlfn.XLOOKUP(_対策工[[#This Row],[グループ番号]],_グループ[グループ番号],_グループ[地区名]))</f>
        <v>○○地区</v>
      </c>
      <c r="G17" t="str" cm="1">
        <f t="array" ref="G17">_xlfn.IFS(_対策工[[#This Row],[グループ番号]]="","",TRUE,_xlfn.XLOOKUP(_対策工[[#This Row],[グループ番号]],_グループ[グループ番号],_グループ[施設名]))</f>
        <v>○○幹線水路</v>
      </c>
      <c r="H17" t="str" cm="1">
        <f t="array" ref="H17">_xlfn.IFS(_対策工[[#This Row],[グループ番号]]="","",TRUE,_xlfn.XLOOKUP(_対策工[[#This Row],[グループ番号]],_グループ[グループ番号],_グループ[形式/設備名]))</f>
        <v>開水路</v>
      </c>
      <c r="I17" t="str" cm="1">
        <f t="array" ref="I17">_xlfn.IFS(_対策工[[#This Row],[グループ番号]]="","",TRUE,_xlfn.XLOOKUP(_対策工[[#This Row],[グループ番号]],_グループ[グループ番号],_グループ[規格/装置名]))</f>
        <v>鉄筋Co造</v>
      </c>
      <c r="J17" t="str" cm="1">
        <f t="array" ref="J17">_xlfn.IFS(_対策工[[#This Row],[グループ番号]]="","",TRUE,_xlfn.XLOOKUP(_対策工[[#This Row],[グループ番号]],_グループ[グループ番号],_グループ[規模/部位]))</f>
        <v>B2.6×H1.8</v>
      </c>
      <c r="K17" s="11" t="s">
        <v>98</v>
      </c>
      <c r="L17" s="9" t="s">
        <v>85</v>
      </c>
      <c r="M17" s="3">
        <v>2</v>
      </c>
      <c r="N17" t="str" cm="1">
        <f t="array" ref="N17">_xlfn.IFS(OR(_対策工[[#This Row],[シナリオ名称]]="",_対策工[[#This Row],[グループ番号]]=""),"",TRUE,_対策工[[#This Row],[グループ番号]]&amp;"-"&amp;_対策工[[#This Row],[制御1]]*100+_対策工[[#This Row],[制御2]])</f>
        <v>F01D05-202</v>
      </c>
      <c r="O17" t="s">
        <v>111</v>
      </c>
      <c r="P17" t="s">
        <v>121</v>
      </c>
      <c r="Q17" s="14">
        <v>5723.64</v>
      </c>
      <c r="R17" t="s">
        <v>104</v>
      </c>
      <c r="S17" s="12">
        <v>85000</v>
      </c>
      <c r="T17" s="3">
        <v>30</v>
      </c>
      <c r="U17" t="s">
        <v>107</v>
      </c>
    </row>
    <row r="18" spans="1:21">
      <c r="A18" s="6" cm="1">
        <f t="array" ref="A18">ROW()-ROW(_対策工[#Headers])</f>
        <v>17</v>
      </c>
      <c r="B18" s="3" cm="1">
        <f t="array" ref="B18">_xlfn.IFS(_対策工[[#This Row],[シナリオ名称]]="","",
RIGHT(_対策工[[#This Row],[シナリオ名称]],1)="①",1,
RIGHT(_対策工[[#This Row],[シナリオ名称]],1)="②",2,
RIGHT(_対策工[[#This Row],[シナリオ名称]],1)="③",3,
RIGHT(_対策工[[#This Row],[シナリオ名称]],1)="④",4,
ture,"")</f>
        <v>2</v>
      </c>
      <c r="C18" s="3" cm="1">
        <f t="array" ref="C18">_xlfn.IFS(OR(_対策工[[#This Row],[シナリオ名称]]="",_対策工[[#This Row],[グループ番号]]=""),"",TRUE,COUNTIF(_xlfn.TAKE(_対策工[制御3],_対策工[[#This Row],[通し番号]]),_対策工[[#This Row],[制御3]]))</f>
        <v>1</v>
      </c>
      <c r="D18" t="str">
        <f>_対策工[[#This Row],[シナリオ名称]]&amp;_対策工[[#This Row],[グループ番号]]</f>
        <v>土木②F01D06</v>
      </c>
      <c r="E18" t="str" cm="1">
        <f t="array" ref="E18">_xlfn.IFS(_対策工[[#This Row],[グループ番号]]="","",TRUE,_xlfn.XLOOKUP(_対策工[[#This Row],[グループ番号]],_グループ[グループ番号],_グループ[施設番号]))</f>
        <v>F01</v>
      </c>
      <c r="F18" t="str" cm="1">
        <f t="array" ref="F18">_xlfn.IFS(_対策工[[#This Row],[グループ番号]]="","",TRUE,_xlfn.XLOOKUP(_対策工[[#This Row],[グループ番号]],_グループ[グループ番号],_グループ[地区名]))</f>
        <v>○○地区</v>
      </c>
      <c r="G18" t="str" cm="1">
        <f t="array" ref="G18">_xlfn.IFS(_対策工[[#This Row],[グループ番号]]="","",TRUE,_xlfn.XLOOKUP(_対策工[[#This Row],[グループ番号]],_グループ[グループ番号],_グループ[施設名]))</f>
        <v>○○幹線水路</v>
      </c>
      <c r="H18" t="str" cm="1">
        <f t="array" ref="H18">_xlfn.IFS(_対策工[[#This Row],[グループ番号]]="","",TRUE,_xlfn.XLOOKUP(_対策工[[#This Row],[グループ番号]],_グループ[グループ番号],_グループ[形式/設備名]))</f>
        <v>開水路</v>
      </c>
      <c r="I18" t="str" cm="1">
        <f t="array" ref="I18">_xlfn.IFS(_対策工[[#This Row],[グループ番号]]="","",TRUE,_xlfn.XLOOKUP(_対策工[[#This Row],[グループ番号]],_グループ[グループ番号],_グループ[規格/装置名]))</f>
        <v>鉄筋Co造</v>
      </c>
      <c r="J18" t="str" cm="1">
        <f t="array" ref="J18">_xlfn.IFS(_対策工[[#This Row],[グループ番号]]="","",TRUE,_xlfn.XLOOKUP(_対策工[[#This Row],[グループ番号]],_グループ[グループ番号],_グループ[規模/部位]))</f>
        <v>B2.6×H1.8</v>
      </c>
      <c r="K18" s="11" t="s">
        <v>98</v>
      </c>
      <c r="L18" s="9" t="s">
        <v>86</v>
      </c>
      <c r="M18" s="3">
        <v>2</v>
      </c>
      <c r="N18" t="str" cm="1">
        <f t="array" ref="N18">_xlfn.IFS(OR(_対策工[[#This Row],[シナリオ名称]]="",_対策工[[#This Row],[グループ番号]]=""),"",TRUE,_対策工[[#This Row],[グループ番号]]&amp;"-"&amp;_対策工[[#This Row],[制御1]]*100+_対策工[[#This Row],[制御2]])</f>
        <v>F01D06-201</v>
      </c>
      <c r="O18" t="s">
        <v>114</v>
      </c>
      <c r="P18" t="s">
        <v>115</v>
      </c>
      <c r="Q18" s="14">
        <v>15</v>
      </c>
      <c r="R18" t="s">
        <v>23</v>
      </c>
      <c r="S18" s="12">
        <v>28500</v>
      </c>
      <c r="T18" s="3">
        <v>10</v>
      </c>
      <c r="U18" t="s">
        <v>107</v>
      </c>
    </row>
    <row r="19" spans="1:21">
      <c r="A19" s="6" cm="1">
        <f t="array" ref="A19">ROW()-ROW(_対策工[#Headers])</f>
        <v>18</v>
      </c>
      <c r="B19" s="3" cm="1">
        <f t="array" ref="B19">_xlfn.IFS(_対策工[[#This Row],[シナリオ名称]]="","",
RIGHT(_対策工[[#This Row],[シナリオ名称]],1)="①",1,
RIGHT(_対策工[[#This Row],[シナリオ名称]],1)="②",2,
RIGHT(_対策工[[#This Row],[シナリオ名称]],1)="③",3,
RIGHT(_対策工[[#This Row],[シナリオ名称]],1)="④",4,
ture,"")</f>
        <v>2</v>
      </c>
      <c r="C19" s="3" cm="1">
        <f t="array" ref="C19">_xlfn.IFS(OR(_対策工[[#This Row],[シナリオ名称]]="",_対策工[[#This Row],[グループ番号]]=""),"",TRUE,COUNTIF(_xlfn.TAKE(_対策工[制御3],_対策工[[#This Row],[通し番号]]),_対策工[[#This Row],[制御3]]))</f>
        <v>1</v>
      </c>
      <c r="D19" t="str">
        <f>_対策工[[#This Row],[シナリオ名称]]&amp;_対策工[[#This Row],[グループ番号]]</f>
        <v>土木②F01D07</v>
      </c>
      <c r="E19" t="str" cm="1">
        <f t="array" ref="E19">_xlfn.IFS(_対策工[[#This Row],[グループ番号]]="","",TRUE,_xlfn.XLOOKUP(_対策工[[#This Row],[グループ番号]],_グループ[グループ番号],_グループ[施設番号]))</f>
        <v>F01</v>
      </c>
      <c r="F19" t="str" cm="1">
        <f t="array" ref="F19">_xlfn.IFS(_対策工[[#This Row],[グループ番号]]="","",TRUE,_xlfn.XLOOKUP(_対策工[[#This Row],[グループ番号]],_グループ[グループ番号],_グループ[地区名]))</f>
        <v>○○地区</v>
      </c>
      <c r="G19" t="str" cm="1">
        <f t="array" ref="G19">_xlfn.IFS(_対策工[[#This Row],[グループ番号]]="","",TRUE,_xlfn.XLOOKUP(_対策工[[#This Row],[グループ番号]],_グループ[グループ番号],_グループ[施設名]))</f>
        <v>○○幹線水路</v>
      </c>
      <c r="H19" t="str" cm="1">
        <f t="array" ref="H19">_xlfn.IFS(_対策工[[#This Row],[グループ番号]]="","",TRUE,_xlfn.XLOOKUP(_対策工[[#This Row],[グループ番号]],_グループ[グループ番号],_グループ[形式/設備名]))</f>
        <v>開水路</v>
      </c>
      <c r="I19" t="str" cm="1">
        <f t="array" ref="I19">_xlfn.IFS(_対策工[[#This Row],[グループ番号]]="","",TRUE,_xlfn.XLOOKUP(_対策工[[#This Row],[グループ番号]],_グループ[グループ番号],_グループ[規格/装置名]))</f>
        <v>鉄筋Co造</v>
      </c>
      <c r="J19" t="str" cm="1">
        <f t="array" ref="J19">_xlfn.IFS(_対策工[[#This Row],[グループ番号]]="","",TRUE,_xlfn.XLOOKUP(_対策工[[#This Row],[グループ番号]],_グループ[グループ番号],_グループ[規模/部位]))</f>
        <v>B2.4×H1.6</v>
      </c>
      <c r="K19" s="11" t="s">
        <v>98</v>
      </c>
      <c r="L19" s="9" t="s">
        <v>87</v>
      </c>
      <c r="M19" s="3">
        <v>2</v>
      </c>
      <c r="N19" t="str" cm="1">
        <f t="array" ref="N19">_xlfn.IFS(OR(_対策工[[#This Row],[シナリオ名称]]="",_対策工[[#This Row],[グループ番号]]=""),"",TRUE,_対策工[[#This Row],[グループ番号]]&amp;"-"&amp;_対策工[[#This Row],[制御1]]*100+_対策工[[#This Row],[制御2]])</f>
        <v>F01D07-201</v>
      </c>
      <c r="O19" t="s">
        <v>114</v>
      </c>
      <c r="P19" t="s">
        <v>115</v>
      </c>
      <c r="Q19" s="14">
        <v>20</v>
      </c>
      <c r="R19" t="s">
        <v>23</v>
      </c>
      <c r="S19" s="12">
        <v>28500</v>
      </c>
      <c r="T19" s="3">
        <v>10</v>
      </c>
      <c r="U19" t="s">
        <v>107</v>
      </c>
    </row>
    <row r="20" spans="1:21">
      <c r="A20" s="6" cm="1">
        <f t="array" ref="A20">ROW()-ROW(_対策工[#Headers])</f>
        <v>19</v>
      </c>
      <c r="B20" s="3" cm="1">
        <f t="array" ref="B20">_xlfn.IFS(_対策工[[#This Row],[シナリオ名称]]="","",
RIGHT(_対策工[[#This Row],[シナリオ名称]],1)="①",1,
RIGHT(_対策工[[#This Row],[シナリオ名称]],1)="②",2,
RIGHT(_対策工[[#This Row],[シナリオ名称]],1)="③",3,
RIGHT(_対策工[[#This Row],[シナリオ名称]],1)="④",4,
ture,"")</f>
        <v>3</v>
      </c>
      <c r="C20" s="3" cm="1">
        <f t="array" ref="C20">_xlfn.IFS(OR(_対策工[[#This Row],[シナリオ名称]]="",_対策工[[#This Row],[グループ番号]]=""),"",TRUE,COUNTIF(_xlfn.TAKE(_対策工[制御3],_対策工[[#This Row],[通し番号]]),_対策工[[#This Row],[制御3]]))</f>
        <v>1</v>
      </c>
      <c r="D20" t="str">
        <f>_対策工[[#This Row],[シナリオ名称]]&amp;_対策工[[#This Row],[グループ番号]]</f>
        <v>土木③F01D01</v>
      </c>
      <c r="E20" t="str" cm="1">
        <f t="array" ref="E20">_xlfn.IFS(_対策工[[#This Row],[グループ番号]]="","",TRUE,_xlfn.XLOOKUP(_対策工[[#This Row],[グループ番号]],_グループ[グループ番号],_グループ[施設番号]))</f>
        <v>F01</v>
      </c>
      <c r="F20" t="str" cm="1">
        <f t="array" ref="F20">_xlfn.IFS(_対策工[[#This Row],[グループ番号]]="","",TRUE,_xlfn.XLOOKUP(_対策工[[#This Row],[グループ番号]],_グループ[グループ番号],_グループ[地区名]))</f>
        <v>○○地区</v>
      </c>
      <c r="G20" t="str" cm="1">
        <f t="array" ref="G20">_xlfn.IFS(_対策工[[#This Row],[グループ番号]]="","",TRUE,_xlfn.XLOOKUP(_対策工[[#This Row],[グループ番号]],_グループ[グループ番号],_グループ[施設名]))</f>
        <v>○○幹線水路</v>
      </c>
      <c r="H20" t="str" cm="1">
        <f t="array" ref="H20">_xlfn.IFS(_対策工[[#This Row],[グループ番号]]="","",TRUE,_xlfn.XLOOKUP(_対策工[[#This Row],[グループ番号]],_グループ[グループ番号],_グループ[形式/設備名]))</f>
        <v>開水路</v>
      </c>
      <c r="I20" t="str" cm="1">
        <f t="array" ref="I20">_xlfn.IFS(_対策工[[#This Row],[グループ番号]]="","",TRUE,_xlfn.XLOOKUP(_対策工[[#This Row],[グループ番号]],_グループ[グループ番号],_グループ[規格/装置名]))</f>
        <v>鉄筋Co造</v>
      </c>
      <c r="J20" t="str" cm="1">
        <f t="array" ref="J20">_xlfn.IFS(_対策工[[#This Row],[グループ番号]]="","",TRUE,_xlfn.XLOOKUP(_対策工[[#This Row],[グループ番号]],_グループ[グループ番号],_グループ[規模/部位]))</f>
        <v>B3.0×H2.2</v>
      </c>
      <c r="K20" s="11" t="s">
        <v>99</v>
      </c>
      <c r="L20" s="9" t="s">
        <v>33</v>
      </c>
      <c r="M20" s="3">
        <v>1</v>
      </c>
      <c r="N20" t="str" cm="1">
        <f t="array" ref="N20">_xlfn.IFS(OR(_対策工[[#This Row],[シナリオ名称]]="",_対策工[[#This Row],[グループ番号]]=""),"",TRUE,_対策工[[#This Row],[グループ番号]]&amp;"-"&amp;_対策工[[#This Row],[制御1]]*100+_対策工[[#This Row],[制御2]])</f>
        <v>F01D01-301</v>
      </c>
      <c r="O20" t="s">
        <v>108</v>
      </c>
      <c r="P20" t="s">
        <v>108</v>
      </c>
      <c r="Q20" s="14">
        <v>1293</v>
      </c>
      <c r="R20" t="s">
        <v>23</v>
      </c>
      <c r="S20" s="12">
        <v>240000</v>
      </c>
      <c r="T20" s="3">
        <v>40</v>
      </c>
      <c r="U20" t="s">
        <v>110</v>
      </c>
    </row>
    <row r="21" spans="1:21">
      <c r="A21" s="6" cm="1">
        <f t="array" ref="A21">ROW()-ROW(_対策工[#Headers])</f>
        <v>20</v>
      </c>
      <c r="B21" s="3" cm="1">
        <f t="array" ref="B21">_xlfn.IFS(_対策工[[#This Row],[シナリオ名称]]="","",
RIGHT(_対策工[[#This Row],[シナリオ名称]],1)="①",1,
RIGHT(_対策工[[#This Row],[シナリオ名称]],1)="②",2,
RIGHT(_対策工[[#This Row],[シナリオ名称]],1)="③",3,
RIGHT(_対策工[[#This Row],[シナリオ名称]],1)="④",4,
ture,"")</f>
        <v>3</v>
      </c>
      <c r="C21" s="3" cm="1">
        <f t="array" ref="C21">_xlfn.IFS(OR(_対策工[[#This Row],[シナリオ名称]]="",_対策工[[#This Row],[グループ番号]]=""),"",TRUE,COUNTIF(_xlfn.TAKE(_対策工[制御3],_対策工[[#This Row],[通し番号]]),_対策工[[#This Row],[制御3]]))</f>
        <v>1</v>
      </c>
      <c r="D21" t="str">
        <f>_対策工[[#This Row],[シナリオ名称]]&amp;_対策工[[#This Row],[グループ番号]]</f>
        <v>土木③F01D02</v>
      </c>
      <c r="E21" t="str" cm="1">
        <f t="array" ref="E21">_xlfn.IFS(_対策工[[#This Row],[グループ番号]]="","",TRUE,_xlfn.XLOOKUP(_対策工[[#This Row],[グループ番号]],_グループ[グループ番号],_グループ[施設番号]))</f>
        <v>F01</v>
      </c>
      <c r="F21" t="str" cm="1">
        <f t="array" ref="F21">_xlfn.IFS(_対策工[[#This Row],[グループ番号]]="","",TRUE,_xlfn.XLOOKUP(_対策工[[#This Row],[グループ番号]],_グループ[グループ番号],_グループ[地区名]))</f>
        <v>○○地区</v>
      </c>
      <c r="G21" t="str" cm="1">
        <f t="array" ref="G21">_xlfn.IFS(_対策工[[#This Row],[グループ番号]]="","",TRUE,_xlfn.XLOOKUP(_対策工[[#This Row],[グループ番号]],_グループ[グループ番号],_グループ[施設名]))</f>
        <v>○○幹線水路</v>
      </c>
      <c r="H21" t="str" cm="1">
        <f t="array" ref="H21">_xlfn.IFS(_対策工[[#This Row],[グループ番号]]="","",TRUE,_xlfn.XLOOKUP(_対策工[[#This Row],[グループ番号]],_グループ[グループ番号],_グループ[形式/設備名]))</f>
        <v>開水路</v>
      </c>
      <c r="I21" t="str" cm="1">
        <f t="array" ref="I21">_xlfn.IFS(_対策工[[#This Row],[グループ番号]]="","",TRUE,_xlfn.XLOOKUP(_対策工[[#This Row],[グループ番号]],_グループ[グループ番号],_グループ[規格/装置名]))</f>
        <v>鉄筋Co造</v>
      </c>
      <c r="J21" t="str" cm="1">
        <f t="array" ref="J21">_xlfn.IFS(_対策工[[#This Row],[グループ番号]]="","",TRUE,_xlfn.XLOOKUP(_対策工[[#This Row],[グループ番号]],_グループ[グループ番号],_グループ[規模/部位]))</f>
        <v>B3.0×H2.2</v>
      </c>
      <c r="K21" s="11" t="s">
        <v>99</v>
      </c>
      <c r="L21" s="9" t="s">
        <v>34</v>
      </c>
      <c r="M21" s="3">
        <v>1</v>
      </c>
      <c r="N21" t="str" cm="1">
        <f t="array" ref="N21">_xlfn.IFS(OR(_対策工[[#This Row],[シナリオ名称]]="",_対策工[[#This Row],[グループ番号]]=""),"",TRUE,_対策工[[#This Row],[グループ番号]]&amp;"-"&amp;_対策工[[#This Row],[制御1]]*100+_対策工[[#This Row],[制御2]])</f>
        <v>F01D02-301</v>
      </c>
      <c r="O21" t="s">
        <v>108</v>
      </c>
      <c r="P21" t="s">
        <v>108</v>
      </c>
      <c r="Q21" s="14">
        <v>375</v>
      </c>
      <c r="R21" t="s">
        <v>23</v>
      </c>
      <c r="S21" s="12">
        <v>240000</v>
      </c>
      <c r="T21" s="3">
        <v>40</v>
      </c>
      <c r="U21" t="s">
        <v>110</v>
      </c>
    </row>
    <row r="22" spans="1:21">
      <c r="A22" s="6" cm="1">
        <f t="array" ref="A22">ROW()-ROW(_対策工[#Headers])</f>
        <v>21</v>
      </c>
      <c r="B22" s="3" cm="1">
        <f t="array" ref="B22">_xlfn.IFS(_対策工[[#This Row],[シナリオ名称]]="","",
RIGHT(_対策工[[#This Row],[シナリオ名称]],1)="①",1,
RIGHT(_対策工[[#This Row],[シナリオ名称]],1)="②",2,
RIGHT(_対策工[[#This Row],[シナリオ名称]],1)="③",3,
RIGHT(_対策工[[#This Row],[シナリオ名称]],1)="④",4,
ture,"")</f>
        <v>3</v>
      </c>
      <c r="C22" s="3" cm="1">
        <f t="array" ref="C22">_xlfn.IFS(OR(_対策工[[#This Row],[シナリオ名称]]="",_対策工[[#This Row],[グループ番号]]=""),"",TRUE,COUNTIF(_xlfn.TAKE(_対策工[制御3],_対策工[[#This Row],[通し番号]]),_対策工[[#This Row],[制御3]]))</f>
        <v>1</v>
      </c>
      <c r="D22" t="str">
        <f>_対策工[[#This Row],[シナリオ名称]]&amp;_対策工[[#This Row],[グループ番号]]</f>
        <v>土木③F01D03</v>
      </c>
      <c r="E22" t="str" cm="1">
        <f t="array" ref="E22">_xlfn.IFS(_対策工[[#This Row],[グループ番号]]="","",TRUE,_xlfn.XLOOKUP(_対策工[[#This Row],[グループ番号]],_グループ[グループ番号],_グループ[施設番号]))</f>
        <v>F01</v>
      </c>
      <c r="F22" t="str" cm="1">
        <f t="array" ref="F22">_xlfn.IFS(_対策工[[#This Row],[グループ番号]]="","",TRUE,_xlfn.XLOOKUP(_対策工[[#This Row],[グループ番号]],_グループ[グループ番号],_グループ[地区名]))</f>
        <v>○○地区</v>
      </c>
      <c r="G22" t="str" cm="1">
        <f t="array" ref="G22">_xlfn.IFS(_対策工[[#This Row],[グループ番号]]="","",TRUE,_xlfn.XLOOKUP(_対策工[[#This Row],[グループ番号]],_グループ[グループ番号],_グループ[施設名]))</f>
        <v>○○幹線水路</v>
      </c>
      <c r="H22" t="str" cm="1">
        <f t="array" ref="H22">_xlfn.IFS(_対策工[[#This Row],[グループ番号]]="","",TRUE,_xlfn.XLOOKUP(_対策工[[#This Row],[グループ番号]],_グループ[グループ番号],_グループ[形式/設備名]))</f>
        <v>暗渠</v>
      </c>
      <c r="I22" t="str" cm="1">
        <f t="array" ref="I22">_xlfn.IFS(_対策工[[#This Row],[グループ番号]]="","",TRUE,_xlfn.XLOOKUP(_対策工[[#This Row],[グループ番号]],_グループ[グループ番号],_グループ[規格/装置名]))</f>
        <v>鉄筋Co造</v>
      </c>
      <c r="J22" t="str" cm="1">
        <f t="array" ref="J22">_xlfn.IFS(_対策工[[#This Row],[グループ番号]]="","",TRUE,_xlfn.XLOOKUP(_対策工[[#This Row],[グループ番号]],_グループ[グループ番号],_グループ[規模/部位]))</f>
        <v>B2.8×H2.0</v>
      </c>
      <c r="K22" s="11" t="s">
        <v>99</v>
      </c>
      <c r="L22" s="9" t="s">
        <v>35</v>
      </c>
      <c r="M22" s="3">
        <v>1</v>
      </c>
      <c r="N22" t="str" cm="1">
        <f t="array" ref="N22">_xlfn.IFS(OR(_対策工[[#This Row],[シナリオ名称]]="",_対策工[[#This Row],[グループ番号]]=""),"",TRUE,_対策工[[#This Row],[グループ番号]]&amp;"-"&amp;_対策工[[#This Row],[制御1]]*100+_対策工[[#This Row],[制御2]])</f>
        <v>F01D03-301</v>
      </c>
      <c r="O22" t="s">
        <v>108</v>
      </c>
      <c r="P22" t="s">
        <v>108</v>
      </c>
      <c r="Q22" s="14">
        <v>680</v>
      </c>
      <c r="R22" t="s">
        <v>23</v>
      </c>
      <c r="S22" s="12">
        <v>310000</v>
      </c>
      <c r="T22" s="3">
        <v>50</v>
      </c>
      <c r="U22" t="s">
        <v>110</v>
      </c>
    </row>
    <row r="23" spans="1:21">
      <c r="A23" s="6" cm="1">
        <f t="array" ref="A23">ROW()-ROW(_対策工[#Headers])</f>
        <v>22</v>
      </c>
      <c r="B23" s="3" cm="1">
        <f t="array" ref="B23">_xlfn.IFS(_対策工[[#This Row],[シナリオ名称]]="","",
RIGHT(_対策工[[#This Row],[シナリオ名称]],1)="①",1,
RIGHT(_対策工[[#This Row],[シナリオ名称]],1)="②",2,
RIGHT(_対策工[[#This Row],[シナリオ名称]],1)="③",3,
RIGHT(_対策工[[#This Row],[シナリオ名称]],1)="④",4,
ture,"")</f>
        <v>3</v>
      </c>
      <c r="C23" s="3" cm="1">
        <f t="array" ref="C23">_xlfn.IFS(OR(_対策工[[#This Row],[シナリオ名称]]="",_対策工[[#This Row],[グループ番号]]=""),"",TRUE,COUNTIF(_xlfn.TAKE(_対策工[制御3],_対策工[[#This Row],[通し番号]]),_対策工[[#This Row],[制御3]]))</f>
        <v>1</v>
      </c>
      <c r="D23" t="str">
        <f>_対策工[[#This Row],[シナリオ名称]]&amp;_対策工[[#This Row],[グループ番号]]</f>
        <v>土木③F01D04</v>
      </c>
      <c r="E23" t="str" cm="1">
        <f t="array" ref="E23">_xlfn.IFS(_対策工[[#This Row],[グループ番号]]="","",TRUE,_xlfn.XLOOKUP(_対策工[[#This Row],[グループ番号]],_グループ[グループ番号],_グループ[施設番号]))</f>
        <v>F01</v>
      </c>
      <c r="F23" t="str" cm="1">
        <f t="array" ref="F23">_xlfn.IFS(_対策工[[#This Row],[グループ番号]]="","",TRUE,_xlfn.XLOOKUP(_対策工[[#This Row],[グループ番号]],_グループ[グループ番号],_グループ[地区名]))</f>
        <v>○○地区</v>
      </c>
      <c r="G23" t="str" cm="1">
        <f t="array" ref="G23">_xlfn.IFS(_対策工[[#This Row],[グループ番号]]="","",TRUE,_xlfn.XLOOKUP(_対策工[[#This Row],[グループ番号]],_グループ[グループ番号],_グループ[施設名]))</f>
        <v>○○幹線水路</v>
      </c>
      <c r="H23" t="str" cm="1">
        <f t="array" ref="H23">_xlfn.IFS(_対策工[[#This Row],[グループ番号]]="","",TRUE,_xlfn.XLOOKUP(_対策工[[#This Row],[グループ番号]],_グループ[グループ番号],_グループ[形式/設備名]))</f>
        <v>開水路</v>
      </c>
      <c r="I23" t="str" cm="1">
        <f t="array" ref="I23">_xlfn.IFS(_対策工[[#This Row],[グループ番号]]="","",TRUE,_xlfn.XLOOKUP(_対策工[[#This Row],[グループ番号]],_グループ[グループ番号],_グループ[規格/装置名]))</f>
        <v>鉄筋Co造</v>
      </c>
      <c r="J23" t="str" cm="1">
        <f t="array" ref="J23">_xlfn.IFS(_対策工[[#This Row],[グループ番号]]="","",TRUE,_xlfn.XLOOKUP(_対策工[[#This Row],[グループ番号]],_グループ[グループ番号],_グループ[規模/部位]))</f>
        <v>B2.8×H2.0</v>
      </c>
      <c r="K23" s="11" t="s">
        <v>99</v>
      </c>
      <c r="L23" s="9" t="s">
        <v>84</v>
      </c>
      <c r="M23" s="3">
        <v>1</v>
      </c>
      <c r="N23" t="str" cm="1">
        <f t="array" ref="N23">_xlfn.IFS(OR(_対策工[[#This Row],[シナリオ名称]]="",_対策工[[#This Row],[グループ番号]]=""),"",TRUE,_対策工[[#This Row],[グループ番号]]&amp;"-"&amp;_対策工[[#This Row],[制御1]]*100+_対策工[[#This Row],[制御2]])</f>
        <v>F01D04-301</v>
      </c>
      <c r="O23" t="s">
        <v>108</v>
      </c>
      <c r="P23" t="s">
        <v>108</v>
      </c>
      <c r="Q23" s="14">
        <v>2278</v>
      </c>
      <c r="R23" t="s">
        <v>23</v>
      </c>
      <c r="S23" s="12">
        <v>200000</v>
      </c>
      <c r="T23" s="3">
        <v>40</v>
      </c>
      <c r="U23" t="s">
        <v>110</v>
      </c>
    </row>
    <row r="24" spans="1:21">
      <c r="A24" s="6" cm="1">
        <f t="array" ref="A24">ROW()-ROW(_対策工[#Headers])</f>
        <v>23</v>
      </c>
      <c r="B24" s="3" cm="1">
        <f t="array" ref="B24">_xlfn.IFS(_対策工[[#This Row],[シナリオ名称]]="","",
RIGHT(_対策工[[#This Row],[シナリオ名称]],1)="①",1,
RIGHT(_対策工[[#This Row],[シナリオ名称]],1)="②",2,
RIGHT(_対策工[[#This Row],[シナリオ名称]],1)="③",3,
RIGHT(_対策工[[#This Row],[シナリオ名称]],1)="④",4,
ture,"")</f>
        <v>3</v>
      </c>
      <c r="C24" s="3" cm="1">
        <f t="array" ref="C24">_xlfn.IFS(OR(_対策工[[#This Row],[シナリオ名称]]="",_対策工[[#This Row],[グループ番号]]=""),"",TRUE,COUNTIF(_xlfn.TAKE(_対策工[制御3],_対策工[[#This Row],[通し番号]]),_対策工[[#This Row],[制御3]]))</f>
        <v>1</v>
      </c>
      <c r="D24" t="str">
        <f>_対策工[[#This Row],[シナリオ名称]]&amp;_対策工[[#This Row],[グループ番号]]</f>
        <v>土木③F01D05</v>
      </c>
      <c r="E24" t="str" cm="1">
        <f t="array" ref="E24">_xlfn.IFS(_対策工[[#This Row],[グループ番号]]="","",TRUE,_xlfn.XLOOKUP(_対策工[[#This Row],[グループ番号]],_グループ[グループ番号],_グループ[施設番号]))</f>
        <v>F01</v>
      </c>
      <c r="F24" t="str" cm="1">
        <f t="array" ref="F24">_xlfn.IFS(_対策工[[#This Row],[グループ番号]]="","",TRUE,_xlfn.XLOOKUP(_対策工[[#This Row],[グループ番号]],_グループ[グループ番号],_グループ[地区名]))</f>
        <v>○○地区</v>
      </c>
      <c r="G24" t="str" cm="1">
        <f t="array" ref="G24">_xlfn.IFS(_対策工[[#This Row],[グループ番号]]="","",TRUE,_xlfn.XLOOKUP(_対策工[[#This Row],[グループ番号]],_グループ[グループ番号],_グループ[施設名]))</f>
        <v>○○幹線水路</v>
      </c>
      <c r="H24" t="str" cm="1">
        <f t="array" ref="H24">_xlfn.IFS(_対策工[[#This Row],[グループ番号]]="","",TRUE,_xlfn.XLOOKUP(_対策工[[#This Row],[グループ番号]],_グループ[グループ番号],_グループ[形式/設備名]))</f>
        <v>開水路</v>
      </c>
      <c r="I24" t="str" cm="1">
        <f t="array" ref="I24">_xlfn.IFS(_対策工[[#This Row],[グループ番号]]="","",TRUE,_xlfn.XLOOKUP(_対策工[[#This Row],[グループ番号]],_グループ[グループ番号],_グループ[規格/装置名]))</f>
        <v>鉄筋Co造</v>
      </c>
      <c r="J24" t="str" cm="1">
        <f t="array" ref="J24">_xlfn.IFS(_対策工[[#This Row],[グループ番号]]="","",TRUE,_xlfn.XLOOKUP(_対策工[[#This Row],[グループ番号]],_グループ[グループ番号],_グループ[規模/部位]))</f>
        <v>B2.6×H1.8</v>
      </c>
      <c r="K24" s="11" t="s">
        <v>99</v>
      </c>
      <c r="L24" s="9" t="s">
        <v>85</v>
      </c>
      <c r="M24" s="3">
        <v>1</v>
      </c>
      <c r="N24" t="str" cm="1">
        <f t="array" ref="N24">_xlfn.IFS(OR(_対策工[[#This Row],[シナリオ名称]]="",_対策工[[#This Row],[グループ番号]]=""),"",TRUE,_対策工[[#This Row],[グループ番号]]&amp;"-"&amp;_対策工[[#This Row],[制御1]]*100+_対策工[[#This Row],[制御2]])</f>
        <v>F01D05-301</v>
      </c>
      <c r="O24" t="s">
        <v>108</v>
      </c>
      <c r="P24" t="s">
        <v>108</v>
      </c>
      <c r="Q24" s="14">
        <v>1223</v>
      </c>
      <c r="R24" t="s">
        <v>23</v>
      </c>
      <c r="S24" s="12">
        <v>170000</v>
      </c>
      <c r="T24" s="3">
        <v>40</v>
      </c>
      <c r="U24" t="s">
        <v>110</v>
      </c>
    </row>
    <row r="25" spans="1:21">
      <c r="A25" s="6" cm="1">
        <f t="array" ref="A25">ROW()-ROW(_対策工[#Headers])</f>
        <v>24</v>
      </c>
      <c r="B25" s="3" cm="1">
        <f t="array" ref="B25">_xlfn.IFS(_対策工[[#This Row],[シナリオ名称]]="","",
RIGHT(_対策工[[#This Row],[シナリオ名称]],1)="①",1,
RIGHT(_対策工[[#This Row],[シナリオ名称]],1)="②",2,
RIGHT(_対策工[[#This Row],[シナリオ名称]],1)="③",3,
RIGHT(_対策工[[#This Row],[シナリオ名称]],1)="④",4,
ture,"")</f>
        <v>3</v>
      </c>
      <c r="C25" s="3" cm="1">
        <f t="array" ref="C25">_xlfn.IFS(OR(_対策工[[#This Row],[シナリオ名称]]="",_対策工[[#This Row],[グループ番号]]=""),"",TRUE,COUNTIF(_xlfn.TAKE(_対策工[制御3],_対策工[[#This Row],[通し番号]]),_対策工[[#This Row],[制御3]]))</f>
        <v>1</v>
      </c>
      <c r="D25" t="str">
        <f>_対策工[[#This Row],[シナリオ名称]]&amp;_対策工[[#This Row],[グループ番号]]</f>
        <v>土木③F01D06</v>
      </c>
      <c r="E25" t="str" cm="1">
        <f t="array" ref="E25">_xlfn.IFS(_対策工[[#This Row],[グループ番号]]="","",TRUE,_xlfn.XLOOKUP(_対策工[[#This Row],[グループ番号]],_グループ[グループ番号],_グループ[施設番号]))</f>
        <v>F01</v>
      </c>
      <c r="F25" t="str" cm="1">
        <f t="array" ref="F25">_xlfn.IFS(_対策工[[#This Row],[グループ番号]]="","",TRUE,_xlfn.XLOOKUP(_対策工[[#This Row],[グループ番号]],_グループ[グループ番号],_グループ[地区名]))</f>
        <v>○○地区</v>
      </c>
      <c r="G25" t="str" cm="1">
        <f t="array" ref="G25">_xlfn.IFS(_対策工[[#This Row],[グループ番号]]="","",TRUE,_xlfn.XLOOKUP(_対策工[[#This Row],[グループ番号]],_グループ[グループ番号],_グループ[施設名]))</f>
        <v>○○幹線水路</v>
      </c>
      <c r="H25" t="str" cm="1">
        <f t="array" ref="H25">_xlfn.IFS(_対策工[[#This Row],[グループ番号]]="","",TRUE,_xlfn.XLOOKUP(_対策工[[#This Row],[グループ番号]],_グループ[グループ番号],_グループ[形式/設備名]))</f>
        <v>開水路</v>
      </c>
      <c r="I25" t="str" cm="1">
        <f t="array" ref="I25">_xlfn.IFS(_対策工[[#This Row],[グループ番号]]="","",TRUE,_xlfn.XLOOKUP(_対策工[[#This Row],[グループ番号]],_グループ[グループ番号],_グループ[規格/装置名]))</f>
        <v>鉄筋Co造</v>
      </c>
      <c r="J25" t="str" cm="1">
        <f t="array" ref="J25">_xlfn.IFS(_対策工[[#This Row],[グループ番号]]="","",TRUE,_xlfn.XLOOKUP(_対策工[[#This Row],[グループ番号]],_グループ[グループ番号],_グループ[規模/部位]))</f>
        <v>B2.6×H1.8</v>
      </c>
      <c r="K25" s="11" t="s">
        <v>99</v>
      </c>
      <c r="L25" s="9" t="s">
        <v>86</v>
      </c>
      <c r="M25" s="3">
        <v>1</v>
      </c>
      <c r="N25" t="str" cm="1">
        <f t="array" ref="N25">_xlfn.IFS(OR(_対策工[[#This Row],[シナリオ名称]]="",_対策工[[#This Row],[グループ番号]]=""),"",TRUE,_対策工[[#This Row],[グループ番号]]&amp;"-"&amp;_対策工[[#This Row],[制御1]]*100+_対策工[[#This Row],[制御2]])</f>
        <v>F01D06-301</v>
      </c>
      <c r="O25" t="s">
        <v>108</v>
      </c>
      <c r="P25" t="s">
        <v>108</v>
      </c>
      <c r="Q25" s="14">
        <v>1281</v>
      </c>
      <c r="R25" t="s">
        <v>23</v>
      </c>
      <c r="S25" s="12">
        <v>170000</v>
      </c>
      <c r="T25" s="3">
        <v>40</v>
      </c>
      <c r="U25" t="s">
        <v>110</v>
      </c>
    </row>
    <row r="26" spans="1:21">
      <c r="A26" s="6" cm="1">
        <f t="array" ref="A26">ROW()-ROW(_対策工[#Headers])</f>
        <v>25</v>
      </c>
      <c r="B26" s="3" cm="1">
        <f t="array" ref="B26">_xlfn.IFS(_対策工[[#This Row],[シナリオ名称]]="","",
RIGHT(_対策工[[#This Row],[シナリオ名称]],1)="①",1,
RIGHT(_対策工[[#This Row],[シナリオ名称]],1)="②",2,
RIGHT(_対策工[[#This Row],[シナリオ名称]],1)="③",3,
RIGHT(_対策工[[#This Row],[シナリオ名称]],1)="④",4,
ture,"")</f>
        <v>3</v>
      </c>
      <c r="C26" s="3" cm="1">
        <f t="array" ref="C26">_xlfn.IFS(OR(_対策工[[#This Row],[シナリオ名称]]="",_対策工[[#This Row],[グループ番号]]=""),"",TRUE,COUNTIF(_xlfn.TAKE(_対策工[制御3],_対策工[[#This Row],[通し番号]]),_対策工[[#This Row],[制御3]]))</f>
        <v>1</v>
      </c>
      <c r="D26" t="str">
        <f>_対策工[[#This Row],[シナリオ名称]]&amp;_対策工[[#This Row],[グループ番号]]</f>
        <v>土木③F01D07</v>
      </c>
      <c r="E26" t="str" cm="1">
        <f t="array" ref="E26">_xlfn.IFS(_対策工[[#This Row],[グループ番号]]="","",TRUE,_xlfn.XLOOKUP(_対策工[[#This Row],[グループ番号]],_グループ[グループ番号],_グループ[施設番号]))</f>
        <v>F01</v>
      </c>
      <c r="F26" t="str" cm="1">
        <f t="array" ref="F26">_xlfn.IFS(_対策工[[#This Row],[グループ番号]]="","",TRUE,_xlfn.XLOOKUP(_対策工[[#This Row],[グループ番号]],_グループ[グループ番号],_グループ[地区名]))</f>
        <v>○○地区</v>
      </c>
      <c r="G26" t="str" cm="1">
        <f t="array" ref="G26">_xlfn.IFS(_対策工[[#This Row],[グループ番号]]="","",TRUE,_xlfn.XLOOKUP(_対策工[[#This Row],[グループ番号]],_グループ[グループ番号],_グループ[施設名]))</f>
        <v>○○幹線水路</v>
      </c>
      <c r="H26" t="str" cm="1">
        <f t="array" ref="H26">_xlfn.IFS(_対策工[[#This Row],[グループ番号]]="","",TRUE,_xlfn.XLOOKUP(_対策工[[#This Row],[グループ番号]],_グループ[グループ番号],_グループ[形式/設備名]))</f>
        <v>開水路</v>
      </c>
      <c r="I26" t="str" cm="1">
        <f t="array" ref="I26">_xlfn.IFS(_対策工[[#This Row],[グループ番号]]="","",TRUE,_xlfn.XLOOKUP(_対策工[[#This Row],[グループ番号]],_グループ[グループ番号],_グループ[規格/装置名]))</f>
        <v>鉄筋Co造</v>
      </c>
      <c r="J26" t="str" cm="1">
        <f t="array" ref="J26">_xlfn.IFS(_対策工[[#This Row],[グループ番号]]="","",TRUE,_xlfn.XLOOKUP(_対策工[[#This Row],[グループ番号]],_グループ[グループ番号],_グループ[規模/部位]))</f>
        <v>B2.4×H1.6</v>
      </c>
      <c r="K26" s="11" t="s">
        <v>99</v>
      </c>
      <c r="L26" s="9" t="s">
        <v>87</v>
      </c>
      <c r="M26" s="3">
        <v>1</v>
      </c>
      <c r="N26" t="str" cm="1">
        <f t="array" ref="N26">_xlfn.IFS(OR(_対策工[[#This Row],[シナリオ名称]]="",_対策工[[#This Row],[グループ番号]]=""),"",TRUE,_対策工[[#This Row],[グループ番号]]&amp;"-"&amp;_対策工[[#This Row],[制御1]]*100+_対策工[[#This Row],[制御2]])</f>
        <v>F01D07-301</v>
      </c>
      <c r="O26" t="s">
        <v>108</v>
      </c>
      <c r="P26" t="s">
        <v>108</v>
      </c>
      <c r="Q26" s="14">
        <v>1392</v>
      </c>
      <c r="R26" t="s">
        <v>23</v>
      </c>
      <c r="S26" s="12">
        <v>140000</v>
      </c>
      <c r="T26" s="3">
        <v>40</v>
      </c>
      <c r="U26" t="s">
        <v>110</v>
      </c>
    </row>
    <row r="27" spans="1:21">
      <c r="A27" s="6" cm="1">
        <f t="array" ref="A27">ROW()-ROW(_対策工[#Headers])</f>
        <v>26</v>
      </c>
      <c r="B27" s="3" cm="1">
        <f t="array" ref="B27">_xlfn.IFS(_対策工[[#This Row],[シナリオ名称]]="","",
RIGHT(_対策工[[#This Row],[シナリオ名称]],1)="①",1,
RIGHT(_対策工[[#This Row],[シナリオ名称]],1)="②",2,
RIGHT(_対策工[[#This Row],[シナリオ名称]],1)="③",3,
RIGHT(_対策工[[#This Row],[シナリオ名称]],1)="④",4,
ture,"")</f>
        <v>1</v>
      </c>
      <c r="C27" s="3" cm="1">
        <f t="array" ref="C27">_xlfn.IFS(OR(_対策工[[#This Row],[シナリオ名称]]="",_対策工[[#This Row],[グループ番号]]=""),"",TRUE,COUNTIF(_xlfn.TAKE(_対策工[制御3],_対策工[[#This Row],[通し番号]]),_対策工[[#This Row],[制御3]]))</f>
        <v>1</v>
      </c>
      <c r="D27" t="str">
        <f>_対策工[[#This Row],[シナリオ名称]]&amp;_対策工[[#This Row],[グループ番号]]</f>
        <v>機械①F01K01</v>
      </c>
      <c r="E27" t="str" cm="1">
        <f t="array" ref="E27">_xlfn.IFS(_対策工[[#This Row],[グループ番号]]="","",TRUE,_xlfn.XLOOKUP(_対策工[[#This Row],[グループ番号]],_グループ[グループ番号],_グループ[施設番号]))</f>
        <v>F01</v>
      </c>
      <c r="F27" t="str" cm="1">
        <f t="array" ref="F27">_xlfn.IFS(_対策工[[#This Row],[グループ番号]]="","",TRUE,_xlfn.XLOOKUP(_対策工[[#This Row],[グループ番号]],_グループ[グループ番号],_グループ[地区名]))</f>
        <v>○○地区</v>
      </c>
      <c r="G27" t="str" cm="1">
        <f t="array" ref="G27">_xlfn.IFS(_対策工[[#This Row],[グループ番号]]="","",TRUE,_xlfn.XLOOKUP(_対策工[[#This Row],[グループ番号]],_グループ[グループ番号],_グループ[施設名]))</f>
        <v>○○幹線水路</v>
      </c>
      <c r="H27" t="str" cm="1">
        <f t="array" ref="H27">_xlfn.IFS(_対策工[[#This Row],[グループ番号]]="","",TRUE,_xlfn.XLOOKUP(_対策工[[#This Row],[グループ番号]],_グループ[グループ番号],_グループ[形式/設備名]))</f>
        <v>○○分水ゲート(No.1)</v>
      </c>
      <c r="I27" t="str" cm="1">
        <f t="array" ref="I27">_xlfn.IFS(_対策工[[#This Row],[グループ番号]]="","",TRUE,_xlfn.XLOOKUP(_対策工[[#This Row],[グループ番号]],_グループ[グループ番号],_グループ[規格/装置名]))</f>
        <v>扉体</v>
      </c>
      <c r="J27" t="str" cm="1">
        <f t="array" ref="J27">_xlfn.IFS(_対策工[[#This Row],[グループ番号]]="","",TRUE,_xlfn.XLOOKUP(_対策工[[#This Row],[グループ番号]],_グループ[グループ番号],_グループ[規模/部位]))</f>
        <v/>
      </c>
      <c r="K27" s="11" t="s">
        <v>100</v>
      </c>
      <c r="L27" s="9" t="s">
        <v>88</v>
      </c>
      <c r="M27" s="3" t="s">
        <v>97</v>
      </c>
      <c r="N27" t="str" cm="1">
        <f t="array" ref="N27">_xlfn.IFS(OR(_対策工[[#This Row],[シナリオ名称]]="",_対策工[[#This Row],[グループ番号]]=""),"",TRUE,_対策工[[#This Row],[グループ番号]]&amp;"-"&amp;_対策工[[#This Row],[制御1]]*100+_対策工[[#This Row],[制御2]])</f>
        <v>F01K01-101</v>
      </c>
      <c r="O27" t="s">
        <v>112</v>
      </c>
      <c r="P27" t="s">
        <v>116</v>
      </c>
      <c r="Q27" s="14">
        <v>1</v>
      </c>
      <c r="R27" t="s">
        <v>29</v>
      </c>
      <c r="S27" s="12">
        <v>900000</v>
      </c>
      <c r="T27" s="3">
        <v>10</v>
      </c>
      <c r="U27" t="s">
        <v>107</v>
      </c>
    </row>
    <row r="28" spans="1:21">
      <c r="A28" s="6" cm="1">
        <f t="array" ref="A28">ROW()-ROW(_対策工[#Headers])</f>
        <v>27</v>
      </c>
      <c r="B28" s="3" cm="1">
        <f t="array" ref="B28">_xlfn.IFS(_対策工[[#This Row],[シナリオ名称]]="","",
RIGHT(_対策工[[#This Row],[シナリオ名称]],1)="①",1,
RIGHT(_対策工[[#This Row],[シナリオ名称]],1)="②",2,
RIGHT(_対策工[[#This Row],[シナリオ名称]],1)="③",3,
RIGHT(_対策工[[#This Row],[シナリオ名称]],1)="④",4,
ture,"")</f>
        <v>1</v>
      </c>
      <c r="C28" s="3" cm="1">
        <f t="array" ref="C28">_xlfn.IFS(OR(_対策工[[#This Row],[シナリオ名称]]="",_対策工[[#This Row],[グループ番号]]=""),"",TRUE,COUNTIF(_xlfn.TAKE(_対策工[制御3],_対策工[[#This Row],[通し番号]]),_対策工[[#This Row],[制御3]]))</f>
        <v>1</v>
      </c>
      <c r="D28" t="str">
        <f>_対策工[[#This Row],[シナリオ名称]]&amp;_対策工[[#This Row],[グループ番号]]</f>
        <v>機械①F01K02</v>
      </c>
      <c r="E28" t="str" cm="1">
        <f t="array" ref="E28">_xlfn.IFS(_対策工[[#This Row],[グループ番号]]="","",TRUE,_xlfn.XLOOKUP(_対策工[[#This Row],[グループ番号]],_グループ[グループ番号],_グループ[施設番号]))</f>
        <v>F01</v>
      </c>
      <c r="F28" t="str" cm="1">
        <f t="array" ref="F28">_xlfn.IFS(_対策工[[#This Row],[グループ番号]]="","",TRUE,_xlfn.XLOOKUP(_対策工[[#This Row],[グループ番号]],_グループ[グループ番号],_グループ[地区名]))</f>
        <v>○○地区</v>
      </c>
      <c r="G28" t="str" cm="1">
        <f t="array" ref="G28">_xlfn.IFS(_対策工[[#This Row],[グループ番号]]="","",TRUE,_xlfn.XLOOKUP(_対策工[[#This Row],[グループ番号]],_グループ[グループ番号],_グループ[施設名]))</f>
        <v>○○幹線水路</v>
      </c>
      <c r="H28" t="str" cm="1">
        <f t="array" ref="H28">_xlfn.IFS(_対策工[[#This Row],[グループ番号]]="","",TRUE,_xlfn.XLOOKUP(_対策工[[#This Row],[グループ番号]],_グループ[グループ番号],_グループ[形式/設備名]))</f>
        <v>○○分水ゲート(No.1)</v>
      </c>
      <c r="I28" t="str" cm="1">
        <f t="array" ref="I28">_xlfn.IFS(_対策工[[#This Row],[グループ番号]]="","",TRUE,_xlfn.XLOOKUP(_対策工[[#This Row],[グループ番号]],_グループ[グループ番号],_グループ[規格/装置名]))</f>
        <v>戸当り</v>
      </c>
      <c r="J28" t="str" cm="1">
        <f t="array" ref="J28">_xlfn.IFS(_対策工[[#This Row],[グループ番号]]="","",TRUE,_xlfn.XLOOKUP(_対策工[[#This Row],[グループ番号]],_グループ[グループ番号],_グループ[規模/部位]))</f>
        <v/>
      </c>
      <c r="K28" s="11" t="s">
        <v>100</v>
      </c>
      <c r="L28" s="9" t="s">
        <v>89</v>
      </c>
      <c r="M28" s="3" t="s">
        <v>97</v>
      </c>
      <c r="N28" t="str" cm="1">
        <f t="array" ref="N28">_xlfn.IFS(OR(_対策工[[#This Row],[シナリオ名称]]="",_対策工[[#This Row],[グループ番号]]=""),"",TRUE,_対策工[[#This Row],[グループ番号]]&amp;"-"&amp;_対策工[[#This Row],[制御1]]*100+_対策工[[#This Row],[制御2]])</f>
        <v>F01K02-101</v>
      </c>
      <c r="O28" t="s">
        <v>112</v>
      </c>
      <c r="P28" t="s">
        <v>116</v>
      </c>
      <c r="Q28" s="14">
        <v>1</v>
      </c>
      <c r="R28" t="s">
        <v>29</v>
      </c>
      <c r="S28" s="12">
        <v>450000</v>
      </c>
      <c r="T28" s="3">
        <v>10</v>
      </c>
      <c r="U28" t="s">
        <v>107</v>
      </c>
    </row>
    <row r="29" spans="1:21">
      <c r="A29" s="6" cm="1">
        <f t="array" ref="A29">ROW()-ROW(_対策工[#Headers])</f>
        <v>28</v>
      </c>
      <c r="B29" s="3" cm="1">
        <f t="array" ref="B29">_xlfn.IFS(_対策工[[#This Row],[シナリオ名称]]="","",
RIGHT(_対策工[[#This Row],[シナリオ名称]],1)="①",1,
RIGHT(_対策工[[#This Row],[シナリオ名称]],1)="②",2,
RIGHT(_対策工[[#This Row],[シナリオ名称]],1)="③",3,
RIGHT(_対策工[[#This Row],[シナリオ名称]],1)="④",4,
ture,"")</f>
        <v>1</v>
      </c>
      <c r="C29" s="3" cm="1">
        <f t="array" ref="C29">_xlfn.IFS(OR(_対策工[[#This Row],[シナリオ名称]]="",_対策工[[#This Row],[グループ番号]]=""),"",TRUE,COUNTIF(_xlfn.TAKE(_対策工[制御3],_対策工[[#This Row],[通し番号]]),_対策工[[#This Row],[制御3]]))</f>
        <v>1</v>
      </c>
      <c r="D29" t="str">
        <f>_対策工[[#This Row],[シナリオ名称]]&amp;_対策工[[#This Row],[グループ番号]]</f>
        <v>機械①F01K03</v>
      </c>
      <c r="E29" t="str" cm="1">
        <f t="array" ref="E29">_xlfn.IFS(_対策工[[#This Row],[グループ番号]]="","",TRUE,_xlfn.XLOOKUP(_対策工[[#This Row],[グループ番号]],_グループ[グループ番号],_グループ[施設番号]))</f>
        <v>F01</v>
      </c>
      <c r="F29" t="str" cm="1">
        <f t="array" ref="F29">_xlfn.IFS(_対策工[[#This Row],[グループ番号]]="","",TRUE,_xlfn.XLOOKUP(_対策工[[#This Row],[グループ番号]],_グループ[グループ番号],_グループ[地区名]))</f>
        <v>○○地区</v>
      </c>
      <c r="G29" t="str" cm="1">
        <f t="array" ref="G29">_xlfn.IFS(_対策工[[#This Row],[グループ番号]]="","",TRUE,_xlfn.XLOOKUP(_対策工[[#This Row],[グループ番号]],_グループ[グループ番号],_グループ[施設名]))</f>
        <v>○○幹線水路</v>
      </c>
      <c r="H29" t="str" cm="1">
        <f t="array" ref="H29">_xlfn.IFS(_対策工[[#This Row],[グループ番号]]="","",TRUE,_xlfn.XLOOKUP(_対策工[[#This Row],[グループ番号]],_グループ[グループ番号],_グループ[形式/設備名]))</f>
        <v>○○分水ゲート(No.1)</v>
      </c>
      <c r="I29" t="str" cm="1">
        <f t="array" ref="I29">_xlfn.IFS(_対策工[[#This Row],[グループ番号]]="","",TRUE,_xlfn.XLOOKUP(_対策工[[#This Row],[グループ番号]],_グループ[グループ番号],_グループ[規格/装置名]))</f>
        <v>開閉装置</v>
      </c>
      <c r="J29" t="str" cm="1">
        <f t="array" ref="J29">_xlfn.IFS(_対策工[[#This Row],[グループ番号]]="","",TRUE,_xlfn.XLOOKUP(_対策工[[#This Row],[グループ番号]],_グループ[グループ番号],_グループ[規模/部位]))</f>
        <v/>
      </c>
      <c r="K29" s="11" t="s">
        <v>100</v>
      </c>
      <c r="L29" s="9" t="s">
        <v>90</v>
      </c>
      <c r="M29" s="3" t="s">
        <v>97</v>
      </c>
      <c r="N29" t="str" cm="1">
        <f t="array" ref="N29">_xlfn.IFS(OR(_対策工[[#This Row],[シナリオ名称]]="",_対策工[[#This Row],[グループ番号]]=""),"",TRUE,_対策工[[#This Row],[グループ番号]]&amp;"-"&amp;_対策工[[#This Row],[制御1]]*100+_対策工[[#This Row],[制御2]])</f>
        <v>F01K03-101</v>
      </c>
      <c r="O29" t="s">
        <v>113</v>
      </c>
      <c r="P29" t="s">
        <v>117</v>
      </c>
      <c r="Q29" s="14">
        <v>1</v>
      </c>
      <c r="R29" t="s">
        <v>29</v>
      </c>
      <c r="S29" s="12">
        <v>500000</v>
      </c>
      <c r="T29" s="3">
        <v>20</v>
      </c>
      <c r="U29" t="s">
        <v>107</v>
      </c>
    </row>
    <row r="30" spans="1:21">
      <c r="A30" s="6" cm="1">
        <f t="array" ref="A30">ROW()-ROW(_対策工[#Headers])</f>
        <v>29</v>
      </c>
      <c r="B30" s="3" cm="1">
        <f t="array" ref="B30">_xlfn.IFS(_対策工[[#This Row],[シナリオ名称]]="","",
RIGHT(_対策工[[#This Row],[シナリオ名称]],1)="①",1,
RIGHT(_対策工[[#This Row],[シナリオ名称]],1)="②",2,
RIGHT(_対策工[[#This Row],[シナリオ名称]],1)="③",3,
RIGHT(_対策工[[#This Row],[シナリオ名称]],1)="④",4,
ture,"")</f>
        <v>1</v>
      </c>
      <c r="C30" s="3" cm="1">
        <f t="array" ref="C30">_xlfn.IFS(OR(_対策工[[#This Row],[シナリオ名称]]="",_対策工[[#This Row],[グループ番号]]=""),"",TRUE,COUNTIF(_xlfn.TAKE(_対策工[制御3],_対策工[[#This Row],[通し番号]]),_対策工[[#This Row],[制御3]]))</f>
        <v>1</v>
      </c>
      <c r="D30" t="str">
        <f>_対策工[[#This Row],[シナリオ名称]]&amp;_対策工[[#This Row],[グループ番号]]</f>
        <v>機械①F01K04</v>
      </c>
      <c r="E30" t="str" cm="1">
        <f t="array" ref="E30">_xlfn.IFS(_対策工[[#This Row],[グループ番号]]="","",TRUE,_xlfn.XLOOKUP(_対策工[[#This Row],[グループ番号]],_グループ[グループ番号],_グループ[施設番号]))</f>
        <v>F01</v>
      </c>
      <c r="F30" t="str" cm="1">
        <f t="array" ref="F30">_xlfn.IFS(_対策工[[#This Row],[グループ番号]]="","",TRUE,_xlfn.XLOOKUP(_対策工[[#This Row],[グループ番号]],_グループ[グループ番号],_グループ[地区名]))</f>
        <v>○○地区</v>
      </c>
      <c r="G30" t="str" cm="1">
        <f t="array" ref="G30">_xlfn.IFS(_対策工[[#This Row],[グループ番号]]="","",TRUE,_xlfn.XLOOKUP(_対策工[[#This Row],[グループ番号]],_グループ[グループ番号],_グループ[施設名]))</f>
        <v>○○幹線水路</v>
      </c>
      <c r="H30" t="str" cm="1">
        <f t="array" ref="H30">_xlfn.IFS(_対策工[[#This Row],[グループ番号]]="","",TRUE,_xlfn.XLOOKUP(_対策工[[#This Row],[グループ番号]],_グループ[グループ番号],_グループ[形式/設備名]))</f>
        <v>○○分水ゲート(No.1)</v>
      </c>
      <c r="I30" t="str" cm="1">
        <f t="array" ref="I30">_xlfn.IFS(_対策工[[#This Row],[グループ番号]]="","",TRUE,_xlfn.XLOOKUP(_対策工[[#This Row],[グループ番号]],_グループ[グループ番号],_グループ[規格/装置名]))</f>
        <v>機側操作盤</v>
      </c>
      <c r="J30" t="str" cm="1">
        <f t="array" ref="J30">_xlfn.IFS(_対策工[[#This Row],[グループ番号]]="","",TRUE,_xlfn.XLOOKUP(_対策工[[#This Row],[グループ番号]],_グループ[グループ番号],_グループ[規模/部位]))</f>
        <v/>
      </c>
      <c r="K30" s="11" t="s">
        <v>100</v>
      </c>
      <c r="L30" s="9" t="s">
        <v>91</v>
      </c>
      <c r="M30" s="3" t="s">
        <v>97</v>
      </c>
      <c r="N30" t="str" cm="1">
        <f t="array" ref="N30">_xlfn.IFS(OR(_対策工[[#This Row],[シナリオ名称]]="",_対策工[[#This Row],[グループ番号]]=""),"",TRUE,_対策工[[#This Row],[グループ番号]]&amp;"-"&amp;_対策工[[#This Row],[制御1]]*100+_対策工[[#This Row],[制御2]])</f>
        <v>F01K04-101</v>
      </c>
      <c r="O30" t="s">
        <v>108</v>
      </c>
      <c r="P30" t="s">
        <v>118</v>
      </c>
      <c r="Q30" s="14">
        <v>1</v>
      </c>
      <c r="R30" t="s">
        <v>29</v>
      </c>
      <c r="S30" s="12">
        <v>3500000</v>
      </c>
      <c r="T30" s="3">
        <v>15</v>
      </c>
      <c r="U30" t="s">
        <v>107</v>
      </c>
    </row>
    <row r="31" spans="1:21">
      <c r="A31" s="6" cm="1">
        <f t="array" ref="A31">ROW()-ROW(_対策工[#Headers])</f>
        <v>30</v>
      </c>
      <c r="B31" s="3" cm="1">
        <f t="array" ref="B31">_xlfn.IFS(_対策工[[#This Row],[シナリオ名称]]="","",
RIGHT(_対策工[[#This Row],[シナリオ名称]],1)="①",1,
RIGHT(_対策工[[#This Row],[シナリオ名称]],1)="②",2,
RIGHT(_対策工[[#This Row],[シナリオ名称]],1)="③",3,
RIGHT(_対策工[[#This Row],[シナリオ名称]],1)="④",4,
ture,"")</f>
        <v>2</v>
      </c>
      <c r="C31" s="3" cm="1">
        <f t="array" ref="C31">_xlfn.IFS(OR(_対策工[[#This Row],[シナリオ名称]]="",_対策工[[#This Row],[グループ番号]]=""),"",TRUE,COUNTIF(_xlfn.TAKE(_対策工[制御3],_対策工[[#This Row],[通し番号]]),_対策工[[#This Row],[制御3]]))</f>
        <v>1</v>
      </c>
      <c r="D31" t="str">
        <f>_対策工[[#This Row],[シナリオ名称]]&amp;_対策工[[#This Row],[グループ番号]]</f>
        <v>機械②F01K01</v>
      </c>
      <c r="E31" t="str" cm="1">
        <f t="array" ref="E31">_xlfn.IFS(_対策工[[#This Row],[グループ番号]]="","",TRUE,_xlfn.XLOOKUP(_対策工[[#This Row],[グループ番号]],_グループ[グループ番号],_グループ[施設番号]))</f>
        <v>F01</v>
      </c>
      <c r="F31" t="str" cm="1">
        <f t="array" ref="F31">_xlfn.IFS(_対策工[[#This Row],[グループ番号]]="","",TRUE,_xlfn.XLOOKUP(_対策工[[#This Row],[グループ番号]],_グループ[グループ番号],_グループ[地区名]))</f>
        <v>○○地区</v>
      </c>
      <c r="G31" t="str" cm="1">
        <f t="array" ref="G31">_xlfn.IFS(_対策工[[#This Row],[グループ番号]]="","",TRUE,_xlfn.XLOOKUP(_対策工[[#This Row],[グループ番号]],_グループ[グループ番号],_グループ[施設名]))</f>
        <v>○○幹線水路</v>
      </c>
      <c r="H31" t="str" cm="1">
        <f t="array" ref="H31">_xlfn.IFS(_対策工[[#This Row],[グループ番号]]="","",TRUE,_xlfn.XLOOKUP(_対策工[[#This Row],[グループ番号]],_グループ[グループ番号],_グループ[形式/設備名]))</f>
        <v>○○分水ゲート(No.1)</v>
      </c>
      <c r="I31" t="str" cm="1">
        <f t="array" ref="I31">_xlfn.IFS(_対策工[[#This Row],[グループ番号]]="","",TRUE,_xlfn.XLOOKUP(_対策工[[#This Row],[グループ番号]],_グループ[グループ番号],_グループ[規格/装置名]))</f>
        <v>扉体</v>
      </c>
      <c r="J31" t="str" cm="1">
        <f t="array" ref="J31">_xlfn.IFS(_対策工[[#This Row],[グループ番号]]="","",TRUE,_xlfn.XLOOKUP(_対策工[[#This Row],[グループ番号]],_グループ[グループ番号],_グループ[規模/部位]))</f>
        <v/>
      </c>
      <c r="K31" s="11" t="s">
        <v>101</v>
      </c>
      <c r="L31" s="9" t="s">
        <v>88</v>
      </c>
      <c r="M31" s="3" t="s">
        <v>97</v>
      </c>
      <c r="N31" t="str" cm="1">
        <f t="array" ref="N31">_xlfn.IFS(OR(_対策工[[#This Row],[シナリオ名称]]="",_対策工[[#This Row],[グループ番号]]=""),"",TRUE,_対策工[[#This Row],[グループ番号]]&amp;"-"&amp;_対策工[[#This Row],[制御1]]*100+_対策工[[#This Row],[制御2]])</f>
        <v>F01K01-201</v>
      </c>
      <c r="O31" t="s">
        <v>108</v>
      </c>
      <c r="P31" t="s">
        <v>118</v>
      </c>
      <c r="Q31" s="14">
        <v>1</v>
      </c>
      <c r="R31" t="s">
        <v>29</v>
      </c>
      <c r="S31" s="12">
        <v>1750000</v>
      </c>
      <c r="T31" s="3">
        <v>40</v>
      </c>
      <c r="U31" t="s">
        <v>107</v>
      </c>
    </row>
    <row r="32" spans="1:21">
      <c r="A32" s="6" cm="1">
        <f t="array" ref="A32">ROW()-ROW(_対策工[#Headers])</f>
        <v>31</v>
      </c>
      <c r="B32" s="3" cm="1">
        <f t="array" ref="B32">_xlfn.IFS(_対策工[[#This Row],[シナリオ名称]]="","",
RIGHT(_対策工[[#This Row],[シナリオ名称]],1)="①",1,
RIGHT(_対策工[[#This Row],[シナリオ名称]],1)="②",2,
RIGHT(_対策工[[#This Row],[シナリオ名称]],1)="③",3,
RIGHT(_対策工[[#This Row],[シナリオ名称]],1)="④",4,
ture,"")</f>
        <v>2</v>
      </c>
      <c r="C32" s="3" cm="1">
        <f t="array" ref="C32">_xlfn.IFS(OR(_対策工[[#This Row],[シナリオ名称]]="",_対策工[[#This Row],[グループ番号]]=""),"",TRUE,COUNTIF(_xlfn.TAKE(_対策工[制御3],_対策工[[#This Row],[通し番号]]),_対策工[[#This Row],[制御3]]))</f>
        <v>1</v>
      </c>
      <c r="D32" t="str">
        <f>_対策工[[#This Row],[シナリオ名称]]&amp;_対策工[[#This Row],[グループ番号]]</f>
        <v>機械②F01K02</v>
      </c>
      <c r="E32" t="str" cm="1">
        <f t="array" ref="E32">_xlfn.IFS(_対策工[[#This Row],[グループ番号]]="","",TRUE,_xlfn.XLOOKUP(_対策工[[#This Row],[グループ番号]],_グループ[グループ番号],_グループ[施設番号]))</f>
        <v>F01</v>
      </c>
      <c r="F32" t="str" cm="1">
        <f t="array" ref="F32">_xlfn.IFS(_対策工[[#This Row],[グループ番号]]="","",TRUE,_xlfn.XLOOKUP(_対策工[[#This Row],[グループ番号]],_グループ[グループ番号],_グループ[地区名]))</f>
        <v>○○地区</v>
      </c>
      <c r="G32" t="str" cm="1">
        <f t="array" ref="G32">_xlfn.IFS(_対策工[[#This Row],[グループ番号]]="","",TRUE,_xlfn.XLOOKUP(_対策工[[#This Row],[グループ番号]],_グループ[グループ番号],_グループ[施設名]))</f>
        <v>○○幹線水路</v>
      </c>
      <c r="H32" t="str" cm="1">
        <f t="array" ref="H32">_xlfn.IFS(_対策工[[#This Row],[グループ番号]]="","",TRUE,_xlfn.XLOOKUP(_対策工[[#This Row],[グループ番号]],_グループ[グループ番号],_グループ[形式/設備名]))</f>
        <v>○○分水ゲート(No.1)</v>
      </c>
      <c r="I32" t="str" cm="1">
        <f t="array" ref="I32">_xlfn.IFS(_対策工[[#This Row],[グループ番号]]="","",TRUE,_xlfn.XLOOKUP(_対策工[[#This Row],[グループ番号]],_グループ[グループ番号],_グループ[規格/装置名]))</f>
        <v>戸当り</v>
      </c>
      <c r="J32" t="str" cm="1">
        <f t="array" ref="J32">_xlfn.IFS(_対策工[[#This Row],[グループ番号]]="","",TRUE,_xlfn.XLOOKUP(_対策工[[#This Row],[グループ番号]],_グループ[グループ番号],_グループ[規模/部位]))</f>
        <v/>
      </c>
      <c r="K32" s="11" t="s">
        <v>101</v>
      </c>
      <c r="L32" s="9" t="s">
        <v>89</v>
      </c>
      <c r="M32" s="3" t="s">
        <v>97</v>
      </c>
      <c r="N32" t="str" cm="1">
        <f t="array" ref="N32">_xlfn.IFS(OR(_対策工[[#This Row],[シナリオ名称]]="",_対策工[[#This Row],[グループ番号]]=""),"",TRUE,_対策工[[#This Row],[グループ番号]]&amp;"-"&amp;_対策工[[#This Row],[制御1]]*100+_対策工[[#This Row],[制御2]])</f>
        <v>F01K02-201</v>
      </c>
      <c r="O32" t="s">
        <v>108</v>
      </c>
      <c r="P32" t="s">
        <v>118</v>
      </c>
      <c r="Q32" s="14">
        <v>1</v>
      </c>
      <c r="R32" t="s">
        <v>29</v>
      </c>
      <c r="S32" s="12">
        <v>250000</v>
      </c>
      <c r="T32" s="3">
        <v>40</v>
      </c>
      <c r="U32" t="s">
        <v>107</v>
      </c>
    </row>
    <row r="33" spans="1:21">
      <c r="A33" s="6" cm="1">
        <f t="array" ref="A33">ROW()-ROW(_対策工[#Headers])</f>
        <v>32</v>
      </c>
      <c r="B33" s="3" cm="1">
        <f t="array" ref="B33">_xlfn.IFS(_対策工[[#This Row],[シナリオ名称]]="","",
RIGHT(_対策工[[#This Row],[シナリオ名称]],1)="①",1,
RIGHT(_対策工[[#This Row],[シナリオ名称]],1)="②",2,
RIGHT(_対策工[[#This Row],[シナリオ名称]],1)="③",3,
RIGHT(_対策工[[#This Row],[シナリオ名称]],1)="④",4,
ture,"")</f>
        <v>2</v>
      </c>
      <c r="C33" s="3" cm="1">
        <f t="array" ref="C33">_xlfn.IFS(OR(_対策工[[#This Row],[シナリオ名称]]="",_対策工[[#This Row],[グループ番号]]=""),"",TRUE,COUNTIF(_xlfn.TAKE(_対策工[制御3],_対策工[[#This Row],[通し番号]]),_対策工[[#This Row],[制御3]]))</f>
        <v>1</v>
      </c>
      <c r="D33" t="str">
        <f>_対策工[[#This Row],[シナリオ名称]]&amp;_対策工[[#This Row],[グループ番号]]</f>
        <v>機械②F01K03</v>
      </c>
      <c r="E33" t="str" cm="1">
        <f t="array" ref="E33">_xlfn.IFS(_対策工[[#This Row],[グループ番号]]="","",TRUE,_xlfn.XLOOKUP(_対策工[[#This Row],[グループ番号]],_グループ[グループ番号],_グループ[施設番号]))</f>
        <v>F01</v>
      </c>
      <c r="F33" t="str" cm="1">
        <f t="array" ref="F33">_xlfn.IFS(_対策工[[#This Row],[グループ番号]]="","",TRUE,_xlfn.XLOOKUP(_対策工[[#This Row],[グループ番号]],_グループ[グループ番号],_グループ[地区名]))</f>
        <v>○○地区</v>
      </c>
      <c r="G33" t="str" cm="1">
        <f t="array" ref="G33">_xlfn.IFS(_対策工[[#This Row],[グループ番号]]="","",TRUE,_xlfn.XLOOKUP(_対策工[[#This Row],[グループ番号]],_グループ[グループ番号],_グループ[施設名]))</f>
        <v>○○幹線水路</v>
      </c>
      <c r="H33" t="str" cm="1">
        <f t="array" ref="H33">_xlfn.IFS(_対策工[[#This Row],[グループ番号]]="","",TRUE,_xlfn.XLOOKUP(_対策工[[#This Row],[グループ番号]],_グループ[グループ番号],_グループ[形式/設備名]))</f>
        <v>○○分水ゲート(No.1)</v>
      </c>
      <c r="I33" t="str" cm="1">
        <f t="array" ref="I33">_xlfn.IFS(_対策工[[#This Row],[グループ番号]]="","",TRUE,_xlfn.XLOOKUP(_対策工[[#This Row],[グループ番号]],_グループ[グループ番号],_グループ[規格/装置名]))</f>
        <v>開閉装置</v>
      </c>
      <c r="J33" t="str" cm="1">
        <f t="array" ref="J33">_xlfn.IFS(_対策工[[#This Row],[グループ番号]]="","",TRUE,_xlfn.XLOOKUP(_対策工[[#This Row],[グループ番号]],_グループ[グループ番号],_グループ[規模/部位]))</f>
        <v/>
      </c>
      <c r="K33" s="11" t="s">
        <v>101</v>
      </c>
      <c r="L33" s="9" t="s">
        <v>90</v>
      </c>
      <c r="M33" s="3" t="s">
        <v>97</v>
      </c>
      <c r="N33" t="str" cm="1">
        <f t="array" ref="N33">_xlfn.IFS(OR(_対策工[[#This Row],[シナリオ名称]]="",_対策工[[#This Row],[グループ番号]]=""),"",TRUE,_対策工[[#This Row],[グループ番号]]&amp;"-"&amp;_対策工[[#This Row],[制御1]]*100+_対策工[[#This Row],[制御2]])</f>
        <v>F01K03-201</v>
      </c>
      <c r="O33" t="s">
        <v>108</v>
      </c>
      <c r="P33" t="s">
        <v>118</v>
      </c>
      <c r="Q33" s="14">
        <v>1</v>
      </c>
      <c r="R33" t="s">
        <v>29</v>
      </c>
      <c r="S33" s="12">
        <v>1500000</v>
      </c>
      <c r="T33" s="3">
        <v>40</v>
      </c>
      <c r="U33" t="s">
        <v>107</v>
      </c>
    </row>
    <row r="34" spans="1:21">
      <c r="A34" s="6" cm="1">
        <f t="array" ref="A34">ROW()-ROW(_対策工[#Headers])</f>
        <v>33</v>
      </c>
      <c r="B34" s="3" cm="1">
        <f t="array" ref="B34">_xlfn.IFS(_対策工[[#This Row],[シナリオ名称]]="","",
RIGHT(_対策工[[#This Row],[シナリオ名称]],1)="①",1,
RIGHT(_対策工[[#This Row],[シナリオ名称]],1)="②",2,
RIGHT(_対策工[[#This Row],[シナリオ名称]],1)="③",3,
RIGHT(_対策工[[#This Row],[シナリオ名称]],1)="④",4,
ture,"")</f>
        <v>2</v>
      </c>
      <c r="C34" s="3" cm="1">
        <f t="array" ref="C34">_xlfn.IFS(OR(_対策工[[#This Row],[シナリオ名称]]="",_対策工[[#This Row],[グループ番号]]=""),"",TRUE,COUNTIF(_xlfn.TAKE(_対策工[制御3],_対策工[[#This Row],[通し番号]]),_対策工[[#This Row],[制御3]]))</f>
        <v>1</v>
      </c>
      <c r="D34" t="str">
        <f>_対策工[[#This Row],[シナリオ名称]]&amp;_対策工[[#This Row],[グループ番号]]</f>
        <v>機械②F01K04</v>
      </c>
      <c r="E34" t="str" cm="1">
        <f t="array" ref="E34">_xlfn.IFS(_対策工[[#This Row],[グループ番号]]="","",TRUE,_xlfn.XLOOKUP(_対策工[[#This Row],[グループ番号]],_グループ[グループ番号],_グループ[施設番号]))</f>
        <v>F01</v>
      </c>
      <c r="F34" t="str" cm="1">
        <f t="array" ref="F34">_xlfn.IFS(_対策工[[#This Row],[グループ番号]]="","",TRUE,_xlfn.XLOOKUP(_対策工[[#This Row],[グループ番号]],_グループ[グループ番号],_グループ[地区名]))</f>
        <v>○○地区</v>
      </c>
      <c r="G34" t="str" cm="1">
        <f t="array" ref="G34">_xlfn.IFS(_対策工[[#This Row],[グループ番号]]="","",TRUE,_xlfn.XLOOKUP(_対策工[[#This Row],[グループ番号]],_グループ[グループ番号],_グループ[施設名]))</f>
        <v>○○幹線水路</v>
      </c>
      <c r="H34" t="str" cm="1">
        <f t="array" ref="H34">_xlfn.IFS(_対策工[[#This Row],[グループ番号]]="","",TRUE,_xlfn.XLOOKUP(_対策工[[#This Row],[グループ番号]],_グループ[グループ番号],_グループ[形式/設備名]))</f>
        <v>○○分水ゲート(No.1)</v>
      </c>
      <c r="I34" t="str" cm="1">
        <f t="array" ref="I34">_xlfn.IFS(_対策工[[#This Row],[グループ番号]]="","",TRUE,_xlfn.XLOOKUP(_対策工[[#This Row],[グループ番号]],_グループ[グループ番号],_グループ[規格/装置名]))</f>
        <v>機側操作盤</v>
      </c>
      <c r="J34" t="str" cm="1">
        <f t="array" ref="J34">_xlfn.IFS(_対策工[[#This Row],[グループ番号]]="","",TRUE,_xlfn.XLOOKUP(_対策工[[#This Row],[グループ番号]],_グループ[グループ番号],_グループ[規模/部位]))</f>
        <v/>
      </c>
      <c r="K34" s="11" t="s">
        <v>101</v>
      </c>
      <c r="L34" s="9" t="s">
        <v>91</v>
      </c>
      <c r="M34" s="3" t="s">
        <v>97</v>
      </c>
      <c r="N34" t="str" cm="1">
        <f t="array" ref="N34">_xlfn.IFS(OR(_対策工[[#This Row],[シナリオ名称]]="",_対策工[[#This Row],[グループ番号]]=""),"",TRUE,_対策工[[#This Row],[グループ番号]]&amp;"-"&amp;_対策工[[#This Row],[制御1]]*100+_対策工[[#This Row],[制御2]])</f>
        <v>F01K04-201</v>
      </c>
      <c r="O34" t="s">
        <v>108</v>
      </c>
      <c r="P34" t="s">
        <v>118</v>
      </c>
      <c r="Q34" s="14">
        <v>1</v>
      </c>
      <c r="R34" t="s">
        <v>29</v>
      </c>
      <c r="S34" s="12">
        <v>3500000</v>
      </c>
      <c r="T34" s="3">
        <v>15</v>
      </c>
      <c r="U34" t="s">
        <v>107</v>
      </c>
    </row>
    <row r="35" spans="1:21">
      <c r="A35" s="6" cm="1">
        <f t="array" ref="A35">ROW()-ROW(_対策工[#Headers])</f>
        <v>34</v>
      </c>
      <c r="B35" s="3" cm="1">
        <f t="array" ref="B35">_xlfn.IFS(_対策工[[#This Row],[シナリオ名称]]="","",
RIGHT(_対策工[[#This Row],[シナリオ名称]],1)="①",1,
RIGHT(_対策工[[#This Row],[シナリオ名称]],1)="②",2,
RIGHT(_対策工[[#This Row],[シナリオ名称]],1)="③",3,
RIGHT(_対策工[[#This Row],[シナリオ名称]],1)="④",4,
ture,"")</f>
        <v>1</v>
      </c>
      <c r="C35" s="3" cm="1">
        <f t="array" ref="C35">_xlfn.IFS(OR(_対策工[[#This Row],[シナリオ名称]]="",_対策工[[#This Row],[グループ番号]]=""),"",TRUE,COUNTIF(_xlfn.TAKE(_対策工[制御3],_対策工[[#This Row],[通し番号]]),_対策工[[#This Row],[制御3]]))</f>
        <v>1</v>
      </c>
      <c r="D35" t="str">
        <f>_対策工[[#This Row],[シナリオ名称]]&amp;_対策工[[#This Row],[グループ番号]]</f>
        <v>土木①F02D01</v>
      </c>
      <c r="E35" t="str" cm="1">
        <f t="array" ref="E35">_xlfn.IFS(_対策工[[#This Row],[グループ番号]]="","",TRUE,_xlfn.XLOOKUP(_対策工[[#This Row],[グループ番号]],_グループ[グループ番号],_グループ[施設番号]))</f>
        <v>F02</v>
      </c>
      <c r="F35" t="str" cm="1">
        <f t="array" ref="F35">_xlfn.IFS(_対策工[[#This Row],[グループ番号]]="","",TRUE,_xlfn.XLOOKUP(_対策工[[#This Row],[グループ番号]],_グループ[グループ番号],_グループ[地区名]))</f>
        <v>○○地区</v>
      </c>
      <c r="G35" t="str" cm="1">
        <f t="array" ref="G35">_xlfn.IFS(_対策工[[#This Row],[グループ番号]]="","",TRUE,_xlfn.XLOOKUP(_対策工[[#This Row],[グループ番号]],_グループ[グループ番号],_グループ[施設名]))</f>
        <v>△△頭首工</v>
      </c>
      <c r="H35" t="str" cm="1">
        <f t="array" ref="H35">_xlfn.IFS(_対策工[[#This Row],[グループ番号]]="","",TRUE,_xlfn.XLOOKUP(_対策工[[#This Row],[グループ番号]],_グループ[グループ番号],_グループ[形式/設備名]))</f>
        <v>堰柱(No.1)</v>
      </c>
      <c r="I35" t="str" cm="1">
        <f t="array" ref="I35">_xlfn.IFS(_対策工[[#This Row],[グループ番号]]="","",TRUE,_xlfn.XLOOKUP(_対策工[[#This Row],[グループ番号]],_グループ[グループ番号],_グループ[規格/装置名]))</f>
        <v>鉄筋Co造</v>
      </c>
      <c r="J35" t="str" cm="1">
        <f t="array" ref="J35">_xlfn.IFS(_対策工[[#This Row],[グループ番号]]="","",TRUE,_xlfn.XLOOKUP(_対策工[[#This Row],[グループ番号]],_グループ[グループ番号],_グループ[規模/部位]))</f>
        <v>B2.5×H12.5</v>
      </c>
      <c r="K35" s="11" t="s">
        <v>55</v>
      </c>
      <c r="L35" s="9" t="s">
        <v>92</v>
      </c>
      <c r="M35" s="3">
        <v>3</v>
      </c>
      <c r="N35" t="str" cm="1">
        <f t="array" ref="N35">_xlfn.IFS(OR(_対策工[[#This Row],[シナリオ名称]]="",_対策工[[#This Row],[グループ番号]]=""),"",TRUE,_対策工[[#This Row],[グループ番号]]&amp;"-"&amp;_対策工[[#This Row],[制御1]]*100+_対策工[[#This Row],[制御2]])</f>
        <v>F02D01-101</v>
      </c>
      <c r="O35" t="s">
        <v>103</v>
      </c>
      <c r="P35" t="s">
        <v>120</v>
      </c>
      <c r="Q35" s="14">
        <v>125</v>
      </c>
      <c r="R35" t="s">
        <v>104</v>
      </c>
      <c r="S35" s="12">
        <v>24000</v>
      </c>
      <c r="T35" s="3">
        <v>20</v>
      </c>
      <c r="U35" t="s">
        <v>107</v>
      </c>
    </row>
    <row r="36" spans="1:21">
      <c r="A36" s="6" cm="1">
        <f t="array" ref="A36">ROW()-ROW(_対策工[#Headers])</f>
        <v>35</v>
      </c>
      <c r="B36" s="3" cm="1">
        <f t="array" ref="B36">_xlfn.IFS(_対策工[[#This Row],[シナリオ名称]]="","",
RIGHT(_対策工[[#This Row],[シナリオ名称]],1)="①",1,
RIGHT(_対策工[[#This Row],[シナリオ名称]],1)="②",2,
RIGHT(_対策工[[#This Row],[シナリオ名称]],1)="③",3,
RIGHT(_対策工[[#This Row],[シナリオ名称]],1)="④",4,
ture,"")</f>
        <v>1</v>
      </c>
      <c r="C36" s="3" cm="1">
        <f t="array" ref="C36">_xlfn.IFS(OR(_対策工[[#This Row],[シナリオ名称]]="",_対策工[[#This Row],[グループ番号]]=""),"",TRUE,COUNTIF(_xlfn.TAKE(_対策工[制御3],_対策工[[#This Row],[通し番号]]),_対策工[[#This Row],[制御3]]))</f>
        <v>1</v>
      </c>
      <c r="D36" t="str">
        <f>_対策工[[#This Row],[シナリオ名称]]&amp;_対策工[[#This Row],[グループ番号]]</f>
        <v>土木①F02D02</v>
      </c>
      <c r="E36" t="str" cm="1">
        <f t="array" ref="E36">_xlfn.IFS(_対策工[[#This Row],[グループ番号]]="","",TRUE,_xlfn.XLOOKUP(_対策工[[#This Row],[グループ番号]],_グループ[グループ番号],_グループ[施設番号]))</f>
        <v>F02</v>
      </c>
      <c r="F36" t="str" cm="1">
        <f t="array" ref="F36">_xlfn.IFS(_対策工[[#This Row],[グループ番号]]="","",TRUE,_xlfn.XLOOKUP(_対策工[[#This Row],[グループ番号]],_グループ[グループ番号],_グループ[地区名]))</f>
        <v>○○地区</v>
      </c>
      <c r="G36" t="str" cm="1">
        <f t="array" ref="G36">_xlfn.IFS(_対策工[[#This Row],[グループ番号]]="","",TRUE,_xlfn.XLOOKUP(_対策工[[#This Row],[グループ番号]],_グループ[グループ番号],_グループ[施設名]))</f>
        <v>△△頭首工</v>
      </c>
      <c r="H36" t="str" cm="1">
        <f t="array" ref="H36">_xlfn.IFS(_対策工[[#This Row],[グループ番号]]="","",TRUE,_xlfn.XLOOKUP(_対策工[[#This Row],[グループ番号]],_グループ[グループ番号],_グループ[形式/設備名]))</f>
        <v>堰柱(No.2)</v>
      </c>
      <c r="I36" t="str" cm="1">
        <f t="array" ref="I36">_xlfn.IFS(_対策工[[#This Row],[グループ番号]]="","",TRUE,_xlfn.XLOOKUP(_対策工[[#This Row],[グループ番号]],_グループ[グループ番号],_グループ[規格/装置名]))</f>
        <v>鉄筋Co造</v>
      </c>
      <c r="J36" t="str" cm="1">
        <f t="array" ref="J36">_xlfn.IFS(_対策工[[#This Row],[グループ番号]]="","",TRUE,_xlfn.XLOOKUP(_対策工[[#This Row],[グループ番号]],_グループ[グループ番号],_グループ[規模/部位]))</f>
        <v>B2.5×H12.5</v>
      </c>
      <c r="K36" s="11" t="s">
        <v>55</v>
      </c>
      <c r="L36" s="9" t="s">
        <v>93</v>
      </c>
      <c r="M36" s="3">
        <v>3</v>
      </c>
      <c r="N36" t="str" cm="1">
        <f t="array" ref="N36">_xlfn.IFS(OR(_対策工[[#This Row],[シナリオ名称]]="",_対策工[[#This Row],[グループ番号]]=""),"",TRUE,_対策工[[#This Row],[グループ番号]]&amp;"-"&amp;_対策工[[#This Row],[制御1]]*100+_対策工[[#This Row],[制御2]])</f>
        <v>F02D02-101</v>
      </c>
      <c r="O36" t="s">
        <v>114</v>
      </c>
      <c r="P36" t="s">
        <v>115</v>
      </c>
      <c r="Q36" s="14"/>
      <c r="R36" t="s">
        <v>23</v>
      </c>
      <c r="S36" s="12">
        <v>28500</v>
      </c>
      <c r="T36" s="3">
        <v>10</v>
      </c>
      <c r="U36" t="s">
        <v>107</v>
      </c>
    </row>
    <row r="37" spans="1:21">
      <c r="A37" s="6" cm="1">
        <f t="array" ref="A37">ROW()-ROW(_対策工[#Headers])</f>
        <v>36</v>
      </c>
      <c r="B37" s="3" cm="1">
        <f t="array" ref="B37">_xlfn.IFS(_対策工[[#This Row],[シナリオ名称]]="","",
RIGHT(_対策工[[#This Row],[シナリオ名称]],1)="①",1,
RIGHT(_対策工[[#This Row],[シナリオ名称]],1)="②",2,
RIGHT(_対策工[[#This Row],[シナリオ名称]],1)="③",3,
RIGHT(_対策工[[#This Row],[シナリオ名称]],1)="④",4,
ture,"")</f>
        <v>1</v>
      </c>
      <c r="C37" s="3" cm="1">
        <f t="array" ref="C37">_xlfn.IFS(OR(_対策工[[#This Row],[シナリオ名称]]="",_対策工[[#This Row],[グループ番号]]=""),"",TRUE,COUNTIF(_xlfn.TAKE(_対策工[制御3],_対策工[[#This Row],[通し番号]]),_対策工[[#This Row],[制御3]]))</f>
        <v>1</v>
      </c>
      <c r="D37" t="str">
        <f>_対策工[[#This Row],[シナリオ名称]]&amp;_対策工[[#This Row],[グループ番号]]</f>
        <v>土木①F02D03</v>
      </c>
      <c r="E37" t="str" cm="1">
        <f t="array" ref="E37">_xlfn.IFS(_対策工[[#This Row],[グループ番号]]="","",TRUE,_xlfn.XLOOKUP(_対策工[[#This Row],[グループ番号]],_グループ[グループ番号],_グループ[施設番号]))</f>
        <v>F02</v>
      </c>
      <c r="F37" t="str" cm="1">
        <f t="array" ref="F37">_xlfn.IFS(_対策工[[#This Row],[グループ番号]]="","",TRUE,_xlfn.XLOOKUP(_対策工[[#This Row],[グループ番号]],_グループ[グループ番号],_グループ[地区名]))</f>
        <v>○○地区</v>
      </c>
      <c r="G37" t="str" cm="1">
        <f t="array" ref="G37">_xlfn.IFS(_対策工[[#This Row],[グループ番号]]="","",TRUE,_xlfn.XLOOKUP(_対策工[[#This Row],[グループ番号]],_グループ[グループ番号],_グループ[施設名]))</f>
        <v>△△頭首工</v>
      </c>
      <c r="H37" t="str" cm="1">
        <f t="array" ref="H37">_xlfn.IFS(_対策工[[#This Row],[グループ番号]]="","",TRUE,_xlfn.XLOOKUP(_対策工[[#This Row],[グループ番号]],_グループ[グループ番号],_グループ[形式/設備名]))</f>
        <v>堰柱(No.3)</v>
      </c>
      <c r="I37" t="str" cm="1">
        <f t="array" ref="I37">_xlfn.IFS(_対策工[[#This Row],[グループ番号]]="","",TRUE,_xlfn.XLOOKUP(_対策工[[#This Row],[グループ番号]],_グループ[グループ番号],_グループ[規格/装置名]))</f>
        <v>鉄筋Co造</v>
      </c>
      <c r="J37" t="str" cm="1">
        <f t="array" ref="J37">_xlfn.IFS(_対策工[[#This Row],[グループ番号]]="","",TRUE,_xlfn.XLOOKUP(_対策工[[#This Row],[グループ番号]],_グループ[グループ番号],_グループ[規模/部位]))</f>
        <v>B2.5×H12.5</v>
      </c>
      <c r="K37" s="11" t="s">
        <v>55</v>
      </c>
      <c r="L37" s="9" t="s">
        <v>94</v>
      </c>
      <c r="M37" s="3">
        <v>3</v>
      </c>
      <c r="N37" t="str" cm="1">
        <f t="array" ref="N37">_xlfn.IFS(OR(_対策工[[#This Row],[シナリオ名称]]="",_対策工[[#This Row],[グループ番号]]=""),"",TRUE,_対策工[[#This Row],[グループ番号]]&amp;"-"&amp;_対策工[[#This Row],[制御1]]*100+_対策工[[#This Row],[制御2]])</f>
        <v>F02D03-101</v>
      </c>
      <c r="O37" t="s">
        <v>103</v>
      </c>
      <c r="P37" t="s">
        <v>120</v>
      </c>
      <c r="Q37" s="14">
        <v>125</v>
      </c>
      <c r="R37" t="s">
        <v>104</v>
      </c>
      <c r="S37" s="12">
        <v>24000</v>
      </c>
      <c r="T37" s="3">
        <v>20</v>
      </c>
      <c r="U37" t="s">
        <v>107</v>
      </c>
    </row>
    <row r="38" spans="1:21">
      <c r="A38" s="6" cm="1">
        <f t="array" ref="A38">ROW()-ROW(_対策工[#Headers])</f>
        <v>37</v>
      </c>
      <c r="B38" s="3" cm="1">
        <f t="array" ref="B38">_xlfn.IFS(_対策工[[#This Row],[シナリオ名称]]="","",
RIGHT(_対策工[[#This Row],[シナリオ名称]],1)="①",1,
RIGHT(_対策工[[#This Row],[シナリオ名称]],1)="②",2,
RIGHT(_対策工[[#This Row],[シナリオ名称]],1)="③",3,
RIGHT(_対策工[[#This Row],[シナリオ名称]],1)="④",4,
ture,"")</f>
        <v>2</v>
      </c>
      <c r="C38" s="3" cm="1">
        <f t="array" ref="C38">_xlfn.IFS(OR(_対策工[[#This Row],[シナリオ名称]]="",_対策工[[#This Row],[グループ番号]]=""),"",TRUE,COUNTIF(_xlfn.TAKE(_対策工[制御3],_対策工[[#This Row],[通し番号]]),_対策工[[#This Row],[制御3]]))</f>
        <v>1</v>
      </c>
      <c r="D38" t="str">
        <f>_対策工[[#This Row],[シナリオ名称]]&amp;_対策工[[#This Row],[グループ番号]]</f>
        <v>土木②F02D01</v>
      </c>
      <c r="E38" t="str" cm="1">
        <f t="array" ref="E38">_xlfn.IFS(_対策工[[#This Row],[グループ番号]]="","",TRUE,_xlfn.XLOOKUP(_対策工[[#This Row],[グループ番号]],_グループ[グループ番号],_グループ[施設番号]))</f>
        <v>F02</v>
      </c>
      <c r="F38" t="str" cm="1">
        <f t="array" ref="F38">_xlfn.IFS(_対策工[[#This Row],[グループ番号]]="","",TRUE,_xlfn.XLOOKUP(_対策工[[#This Row],[グループ番号]],_グループ[グループ番号],_グループ[地区名]))</f>
        <v>○○地区</v>
      </c>
      <c r="G38" t="str" cm="1">
        <f t="array" ref="G38">_xlfn.IFS(_対策工[[#This Row],[グループ番号]]="","",TRUE,_xlfn.XLOOKUP(_対策工[[#This Row],[グループ番号]],_グループ[グループ番号],_グループ[施設名]))</f>
        <v>△△頭首工</v>
      </c>
      <c r="H38" t="str" cm="1">
        <f t="array" ref="H38">_xlfn.IFS(_対策工[[#This Row],[グループ番号]]="","",TRUE,_xlfn.XLOOKUP(_対策工[[#This Row],[グループ番号]],_グループ[グループ番号],_グループ[形式/設備名]))</f>
        <v>堰柱(No.1)</v>
      </c>
      <c r="I38" t="str" cm="1">
        <f t="array" ref="I38">_xlfn.IFS(_対策工[[#This Row],[グループ番号]]="","",TRUE,_xlfn.XLOOKUP(_対策工[[#This Row],[グループ番号]],_グループ[グループ番号],_グループ[規格/装置名]))</f>
        <v>鉄筋Co造</v>
      </c>
      <c r="J38" t="str" cm="1">
        <f t="array" ref="J38">_xlfn.IFS(_対策工[[#This Row],[グループ番号]]="","",TRUE,_xlfn.XLOOKUP(_対策工[[#This Row],[グループ番号]],_グループ[グループ番号],_グループ[規模/部位]))</f>
        <v>B2.5×H12.5</v>
      </c>
      <c r="K38" s="11" t="s">
        <v>98</v>
      </c>
      <c r="L38" s="9" t="s">
        <v>92</v>
      </c>
      <c r="M38" s="3">
        <v>2</v>
      </c>
      <c r="N38" t="str" cm="1">
        <f t="array" ref="N38">_xlfn.IFS(OR(_対策工[[#This Row],[シナリオ名称]]="",_対策工[[#This Row],[グループ番号]]=""),"",TRUE,_対策工[[#This Row],[グループ番号]]&amp;"-"&amp;_対策工[[#This Row],[制御1]]*100+_対策工[[#This Row],[制御2]])</f>
        <v>F02D01-201</v>
      </c>
      <c r="O38" t="s">
        <v>111</v>
      </c>
      <c r="P38" t="s">
        <v>121</v>
      </c>
      <c r="Q38" s="14">
        <v>125</v>
      </c>
      <c r="R38" t="s">
        <v>104</v>
      </c>
      <c r="S38" s="12">
        <v>85000</v>
      </c>
      <c r="T38" s="3">
        <v>30</v>
      </c>
      <c r="U38" t="s">
        <v>107</v>
      </c>
    </row>
    <row r="39" spans="1:21">
      <c r="A39" s="6" cm="1">
        <f t="array" ref="A39">ROW()-ROW(_対策工[#Headers])</f>
        <v>38</v>
      </c>
      <c r="B39" s="3" cm="1">
        <f t="array" ref="B39">_xlfn.IFS(_対策工[[#This Row],[シナリオ名称]]="","",
RIGHT(_対策工[[#This Row],[シナリオ名称]],1)="①",1,
RIGHT(_対策工[[#This Row],[シナリオ名称]],1)="②",2,
RIGHT(_対策工[[#This Row],[シナリオ名称]],1)="③",3,
RIGHT(_対策工[[#This Row],[シナリオ名称]],1)="④",4,
ture,"")</f>
        <v>2</v>
      </c>
      <c r="C39" s="3" cm="1">
        <f t="array" ref="C39">_xlfn.IFS(OR(_対策工[[#This Row],[シナリオ名称]]="",_対策工[[#This Row],[グループ番号]]=""),"",TRUE,COUNTIF(_xlfn.TAKE(_対策工[制御3],_対策工[[#This Row],[通し番号]]),_対策工[[#This Row],[制御3]]))</f>
        <v>1</v>
      </c>
      <c r="D39" t="str">
        <f>_対策工[[#This Row],[シナリオ名称]]&amp;_対策工[[#This Row],[グループ番号]]</f>
        <v>土木②F02D02</v>
      </c>
      <c r="E39" t="str" cm="1">
        <f t="array" ref="E39">_xlfn.IFS(_対策工[[#This Row],[グループ番号]]="","",TRUE,_xlfn.XLOOKUP(_対策工[[#This Row],[グループ番号]],_グループ[グループ番号],_グループ[施設番号]))</f>
        <v>F02</v>
      </c>
      <c r="F39" t="str" cm="1">
        <f t="array" ref="F39">_xlfn.IFS(_対策工[[#This Row],[グループ番号]]="","",TRUE,_xlfn.XLOOKUP(_対策工[[#This Row],[グループ番号]],_グループ[グループ番号],_グループ[地区名]))</f>
        <v>○○地区</v>
      </c>
      <c r="G39" t="str" cm="1">
        <f t="array" ref="G39">_xlfn.IFS(_対策工[[#This Row],[グループ番号]]="","",TRUE,_xlfn.XLOOKUP(_対策工[[#This Row],[グループ番号]],_グループ[グループ番号],_グループ[施設名]))</f>
        <v>△△頭首工</v>
      </c>
      <c r="H39" t="str" cm="1">
        <f t="array" ref="H39">_xlfn.IFS(_対策工[[#This Row],[グループ番号]]="","",TRUE,_xlfn.XLOOKUP(_対策工[[#This Row],[グループ番号]],_グループ[グループ番号],_グループ[形式/設備名]))</f>
        <v>堰柱(No.2)</v>
      </c>
      <c r="I39" t="str" cm="1">
        <f t="array" ref="I39">_xlfn.IFS(_対策工[[#This Row],[グループ番号]]="","",TRUE,_xlfn.XLOOKUP(_対策工[[#This Row],[グループ番号]],_グループ[グループ番号],_グループ[規格/装置名]))</f>
        <v>鉄筋Co造</v>
      </c>
      <c r="J39" t="str" cm="1">
        <f t="array" ref="J39">_xlfn.IFS(_対策工[[#This Row],[グループ番号]]="","",TRUE,_xlfn.XLOOKUP(_対策工[[#This Row],[グループ番号]],_グループ[グループ番号],_グループ[規模/部位]))</f>
        <v>B2.5×H12.5</v>
      </c>
      <c r="K39" s="11" t="s">
        <v>98</v>
      </c>
      <c r="L39" s="9" t="s">
        <v>93</v>
      </c>
      <c r="M39" s="3">
        <v>2</v>
      </c>
      <c r="N39" t="str" cm="1">
        <f t="array" ref="N39">_xlfn.IFS(OR(_対策工[[#This Row],[シナリオ名称]]="",_対策工[[#This Row],[グループ番号]]=""),"",TRUE,_対策工[[#This Row],[グループ番号]]&amp;"-"&amp;_対策工[[#This Row],[制御1]]*100+_対策工[[#This Row],[制御2]])</f>
        <v>F02D02-201</v>
      </c>
      <c r="O39" t="s">
        <v>114</v>
      </c>
      <c r="P39" t="s">
        <v>115</v>
      </c>
      <c r="Q39" s="14">
        <v>12</v>
      </c>
      <c r="R39" t="s">
        <v>23</v>
      </c>
      <c r="S39" s="12">
        <v>28500</v>
      </c>
      <c r="T39" s="3">
        <v>10</v>
      </c>
      <c r="U39" t="s">
        <v>107</v>
      </c>
    </row>
    <row r="40" spans="1:21">
      <c r="A40" s="6" cm="1">
        <f t="array" ref="A40">ROW()-ROW(_対策工[#Headers])</f>
        <v>39</v>
      </c>
      <c r="B40" s="3" cm="1">
        <f t="array" ref="B40">_xlfn.IFS(_対策工[[#This Row],[シナリオ名称]]="","",
RIGHT(_対策工[[#This Row],[シナリオ名称]],1)="①",1,
RIGHT(_対策工[[#This Row],[シナリオ名称]],1)="②",2,
RIGHT(_対策工[[#This Row],[シナリオ名称]],1)="③",3,
RIGHT(_対策工[[#This Row],[シナリオ名称]],1)="④",4,
ture,"")</f>
        <v>2</v>
      </c>
      <c r="C40" s="3" cm="1">
        <f t="array" ref="C40">_xlfn.IFS(OR(_対策工[[#This Row],[シナリオ名称]]="",_対策工[[#This Row],[グループ番号]]=""),"",TRUE,COUNTIF(_xlfn.TAKE(_対策工[制御3],_対策工[[#This Row],[通し番号]]),_対策工[[#This Row],[制御3]]))</f>
        <v>1</v>
      </c>
      <c r="D40" t="str">
        <f>_対策工[[#This Row],[シナリオ名称]]&amp;_対策工[[#This Row],[グループ番号]]</f>
        <v>土木②F02D03</v>
      </c>
      <c r="E40" t="str" cm="1">
        <f t="array" ref="E40">_xlfn.IFS(_対策工[[#This Row],[グループ番号]]="","",TRUE,_xlfn.XLOOKUP(_対策工[[#This Row],[グループ番号]],_グループ[グループ番号],_グループ[施設番号]))</f>
        <v>F02</v>
      </c>
      <c r="F40" t="str" cm="1">
        <f t="array" ref="F40">_xlfn.IFS(_対策工[[#This Row],[グループ番号]]="","",TRUE,_xlfn.XLOOKUP(_対策工[[#This Row],[グループ番号]],_グループ[グループ番号],_グループ[地区名]))</f>
        <v>○○地区</v>
      </c>
      <c r="G40" t="str" cm="1">
        <f t="array" ref="G40">_xlfn.IFS(_対策工[[#This Row],[グループ番号]]="","",TRUE,_xlfn.XLOOKUP(_対策工[[#This Row],[グループ番号]],_グループ[グループ番号],_グループ[施設名]))</f>
        <v>△△頭首工</v>
      </c>
      <c r="H40" t="str" cm="1">
        <f t="array" ref="H40">_xlfn.IFS(_対策工[[#This Row],[グループ番号]]="","",TRUE,_xlfn.XLOOKUP(_対策工[[#This Row],[グループ番号]],_グループ[グループ番号],_グループ[形式/設備名]))</f>
        <v>堰柱(No.3)</v>
      </c>
      <c r="I40" t="str" cm="1">
        <f t="array" ref="I40">_xlfn.IFS(_対策工[[#This Row],[グループ番号]]="","",TRUE,_xlfn.XLOOKUP(_対策工[[#This Row],[グループ番号]],_グループ[グループ番号],_グループ[規格/装置名]))</f>
        <v>鉄筋Co造</v>
      </c>
      <c r="J40" t="str" cm="1">
        <f t="array" ref="J40">_xlfn.IFS(_対策工[[#This Row],[グループ番号]]="","",TRUE,_xlfn.XLOOKUP(_対策工[[#This Row],[グループ番号]],_グループ[グループ番号],_グループ[規模/部位]))</f>
        <v>B2.5×H12.5</v>
      </c>
      <c r="K40" s="11" t="s">
        <v>98</v>
      </c>
      <c r="L40" s="9" t="s">
        <v>94</v>
      </c>
      <c r="M40" s="3">
        <v>2</v>
      </c>
      <c r="N40" t="str" cm="1">
        <f t="array" ref="N40">_xlfn.IFS(OR(_対策工[[#This Row],[シナリオ名称]]="",_対策工[[#This Row],[グループ番号]]=""),"",TRUE,_対策工[[#This Row],[グループ番号]]&amp;"-"&amp;_対策工[[#This Row],[制御1]]*100+_対策工[[#This Row],[制御2]])</f>
        <v>F02D03-201</v>
      </c>
      <c r="O40" t="s">
        <v>111</v>
      </c>
      <c r="P40" t="s">
        <v>121</v>
      </c>
      <c r="Q40" s="14">
        <v>125</v>
      </c>
      <c r="R40" t="s">
        <v>104</v>
      </c>
      <c r="S40" s="12">
        <v>85000</v>
      </c>
      <c r="T40" s="3">
        <v>30</v>
      </c>
      <c r="U40" t="s">
        <v>107</v>
      </c>
    </row>
    <row r="41" spans="1:21">
      <c r="A41" s="6" cm="1">
        <f t="array" ref="A41">ROW()-ROW(_対策工[#Headers])</f>
        <v>40</v>
      </c>
      <c r="B41" s="3" cm="1">
        <f t="array" ref="B41">_xlfn.IFS(_対策工[[#This Row],[シナリオ名称]]="","",
RIGHT(_対策工[[#This Row],[シナリオ名称]],1)="①",1,
RIGHT(_対策工[[#This Row],[シナリオ名称]],1)="②",2,
RIGHT(_対策工[[#This Row],[シナリオ名称]],1)="③",3,
RIGHT(_対策工[[#This Row],[シナリオ名称]],1)="④",4,
ture,"")</f>
        <v>3</v>
      </c>
      <c r="C41" s="3" cm="1">
        <f t="array" ref="C41">_xlfn.IFS(OR(_対策工[[#This Row],[シナリオ名称]]="",_対策工[[#This Row],[グループ番号]]=""),"",TRUE,COUNTIF(_xlfn.TAKE(_対策工[制御3],_対策工[[#This Row],[通し番号]]),_対策工[[#This Row],[制御3]]))</f>
        <v>1</v>
      </c>
      <c r="D41" t="str">
        <f>_対策工[[#This Row],[シナリオ名称]]&amp;_対策工[[#This Row],[グループ番号]]</f>
        <v>土木③F02D01</v>
      </c>
      <c r="E41" t="str" cm="1">
        <f t="array" ref="E41">_xlfn.IFS(_対策工[[#This Row],[グループ番号]]="","",TRUE,_xlfn.XLOOKUP(_対策工[[#This Row],[グループ番号]],_グループ[グループ番号],_グループ[施設番号]))</f>
        <v>F02</v>
      </c>
      <c r="F41" t="str" cm="1">
        <f t="array" ref="F41">_xlfn.IFS(_対策工[[#This Row],[グループ番号]]="","",TRUE,_xlfn.XLOOKUP(_対策工[[#This Row],[グループ番号]],_グループ[グループ番号],_グループ[地区名]))</f>
        <v>○○地区</v>
      </c>
      <c r="G41" t="str" cm="1">
        <f t="array" ref="G41">_xlfn.IFS(_対策工[[#This Row],[グループ番号]]="","",TRUE,_xlfn.XLOOKUP(_対策工[[#This Row],[グループ番号]],_グループ[グループ番号],_グループ[施設名]))</f>
        <v>△△頭首工</v>
      </c>
      <c r="H41" t="str" cm="1">
        <f t="array" ref="H41">_xlfn.IFS(_対策工[[#This Row],[グループ番号]]="","",TRUE,_xlfn.XLOOKUP(_対策工[[#This Row],[グループ番号]],_グループ[グループ番号],_グループ[形式/設備名]))</f>
        <v>堰柱(No.1)</v>
      </c>
      <c r="I41" t="str" cm="1">
        <f t="array" ref="I41">_xlfn.IFS(_対策工[[#This Row],[グループ番号]]="","",TRUE,_xlfn.XLOOKUP(_対策工[[#This Row],[グループ番号]],_グループ[グループ番号],_グループ[規格/装置名]))</f>
        <v>鉄筋Co造</v>
      </c>
      <c r="J41" t="str" cm="1">
        <f t="array" ref="J41">_xlfn.IFS(_対策工[[#This Row],[グループ番号]]="","",TRUE,_xlfn.XLOOKUP(_対策工[[#This Row],[グループ番号]],_グループ[グループ番号],_グループ[規模/部位]))</f>
        <v>B2.5×H12.5</v>
      </c>
      <c r="K41" s="11" t="s">
        <v>99</v>
      </c>
      <c r="L41" s="9" t="s">
        <v>92</v>
      </c>
      <c r="M41" s="3">
        <v>2</v>
      </c>
      <c r="N41" t="str" cm="1">
        <f t="array" ref="N41">_xlfn.IFS(OR(_対策工[[#This Row],[シナリオ名称]]="",_対策工[[#This Row],[グループ番号]]=""),"",TRUE,_対策工[[#This Row],[グループ番号]]&amp;"-"&amp;_対策工[[#This Row],[制御1]]*100+_対策工[[#This Row],[制御2]])</f>
        <v>F02D01-301</v>
      </c>
      <c r="O41" t="s">
        <v>108</v>
      </c>
      <c r="P41" t="s">
        <v>108</v>
      </c>
      <c r="Q41" s="14">
        <v>1</v>
      </c>
      <c r="R41" t="s">
        <v>109</v>
      </c>
      <c r="S41" s="12">
        <v>1500000</v>
      </c>
      <c r="T41" s="3">
        <v>50</v>
      </c>
      <c r="U41" t="s">
        <v>110</v>
      </c>
    </row>
    <row r="42" spans="1:21">
      <c r="A42" s="6" cm="1">
        <f t="array" ref="A42">ROW()-ROW(_対策工[#Headers])</f>
        <v>41</v>
      </c>
      <c r="B42" s="3" cm="1">
        <f t="array" ref="B42">_xlfn.IFS(_対策工[[#This Row],[シナリオ名称]]="","",
RIGHT(_対策工[[#This Row],[シナリオ名称]],1)="①",1,
RIGHT(_対策工[[#This Row],[シナリオ名称]],1)="②",2,
RIGHT(_対策工[[#This Row],[シナリオ名称]],1)="③",3,
RIGHT(_対策工[[#This Row],[シナリオ名称]],1)="④",4,
ture,"")</f>
        <v>3</v>
      </c>
      <c r="C42" s="3" cm="1">
        <f t="array" ref="C42">_xlfn.IFS(OR(_対策工[[#This Row],[シナリオ名称]]="",_対策工[[#This Row],[グループ番号]]=""),"",TRUE,COUNTIF(_xlfn.TAKE(_対策工[制御3],_対策工[[#This Row],[通し番号]]),_対策工[[#This Row],[制御3]]))</f>
        <v>1</v>
      </c>
      <c r="D42" t="str">
        <f>_対策工[[#This Row],[シナリオ名称]]&amp;_対策工[[#This Row],[グループ番号]]</f>
        <v>土木③F02D02</v>
      </c>
      <c r="E42" t="str" cm="1">
        <f t="array" ref="E42">_xlfn.IFS(_対策工[[#This Row],[グループ番号]]="","",TRUE,_xlfn.XLOOKUP(_対策工[[#This Row],[グループ番号]],_グループ[グループ番号],_グループ[施設番号]))</f>
        <v>F02</v>
      </c>
      <c r="F42" t="str" cm="1">
        <f t="array" ref="F42">_xlfn.IFS(_対策工[[#This Row],[グループ番号]]="","",TRUE,_xlfn.XLOOKUP(_対策工[[#This Row],[グループ番号]],_グループ[グループ番号],_グループ[地区名]))</f>
        <v>○○地区</v>
      </c>
      <c r="G42" t="str" cm="1">
        <f t="array" ref="G42">_xlfn.IFS(_対策工[[#This Row],[グループ番号]]="","",TRUE,_xlfn.XLOOKUP(_対策工[[#This Row],[グループ番号]],_グループ[グループ番号],_グループ[施設名]))</f>
        <v>△△頭首工</v>
      </c>
      <c r="H42" t="str" cm="1">
        <f t="array" ref="H42">_xlfn.IFS(_対策工[[#This Row],[グループ番号]]="","",TRUE,_xlfn.XLOOKUP(_対策工[[#This Row],[グループ番号]],_グループ[グループ番号],_グループ[形式/設備名]))</f>
        <v>堰柱(No.2)</v>
      </c>
      <c r="I42" t="str" cm="1">
        <f t="array" ref="I42">_xlfn.IFS(_対策工[[#This Row],[グループ番号]]="","",TRUE,_xlfn.XLOOKUP(_対策工[[#This Row],[グループ番号]],_グループ[グループ番号],_グループ[規格/装置名]))</f>
        <v>鉄筋Co造</v>
      </c>
      <c r="J42" t="str" cm="1">
        <f t="array" ref="J42">_xlfn.IFS(_対策工[[#This Row],[グループ番号]]="","",TRUE,_xlfn.XLOOKUP(_対策工[[#This Row],[グループ番号]],_グループ[グループ番号],_グループ[規模/部位]))</f>
        <v>B2.5×H12.5</v>
      </c>
      <c r="K42" s="11" t="s">
        <v>99</v>
      </c>
      <c r="L42" s="9" t="s">
        <v>93</v>
      </c>
      <c r="M42" s="3">
        <v>2</v>
      </c>
      <c r="N42" t="str" cm="1">
        <f t="array" ref="N42">_xlfn.IFS(OR(_対策工[[#This Row],[シナリオ名称]]="",_対策工[[#This Row],[グループ番号]]=""),"",TRUE,_対策工[[#This Row],[グループ番号]]&amp;"-"&amp;_対策工[[#This Row],[制御1]]*100+_対策工[[#This Row],[制御2]])</f>
        <v>F02D02-301</v>
      </c>
      <c r="O42" t="s">
        <v>108</v>
      </c>
      <c r="P42" t="s">
        <v>108</v>
      </c>
      <c r="Q42" s="14">
        <v>1</v>
      </c>
      <c r="R42" t="s">
        <v>109</v>
      </c>
      <c r="S42" s="12">
        <v>1500000</v>
      </c>
      <c r="T42" s="3">
        <v>50</v>
      </c>
      <c r="U42" t="s">
        <v>110</v>
      </c>
    </row>
    <row r="43" spans="1:21">
      <c r="A43" s="6" cm="1">
        <f t="array" ref="A43">ROW()-ROW(_対策工[#Headers])</f>
        <v>42</v>
      </c>
      <c r="B43" s="3" cm="1">
        <f t="array" ref="B43">_xlfn.IFS(_対策工[[#This Row],[シナリオ名称]]="","",
RIGHT(_対策工[[#This Row],[シナリオ名称]],1)="①",1,
RIGHT(_対策工[[#This Row],[シナリオ名称]],1)="②",2,
RIGHT(_対策工[[#This Row],[シナリオ名称]],1)="③",3,
RIGHT(_対策工[[#This Row],[シナリオ名称]],1)="④",4,
ture,"")</f>
        <v>3</v>
      </c>
      <c r="C43" s="3" cm="1">
        <f t="array" ref="C43">_xlfn.IFS(OR(_対策工[[#This Row],[シナリオ名称]]="",_対策工[[#This Row],[グループ番号]]=""),"",TRUE,COUNTIF(_xlfn.TAKE(_対策工[制御3],_対策工[[#This Row],[通し番号]]),_対策工[[#This Row],[制御3]]))</f>
        <v>1</v>
      </c>
      <c r="D43" t="str">
        <f>_対策工[[#This Row],[シナリオ名称]]&amp;_対策工[[#This Row],[グループ番号]]</f>
        <v>土木③F02D03</v>
      </c>
      <c r="E43" t="str" cm="1">
        <f t="array" ref="E43">_xlfn.IFS(_対策工[[#This Row],[グループ番号]]="","",TRUE,_xlfn.XLOOKUP(_対策工[[#This Row],[グループ番号]],_グループ[グループ番号],_グループ[施設番号]))</f>
        <v>F02</v>
      </c>
      <c r="F43" t="str" cm="1">
        <f t="array" ref="F43">_xlfn.IFS(_対策工[[#This Row],[グループ番号]]="","",TRUE,_xlfn.XLOOKUP(_対策工[[#This Row],[グループ番号]],_グループ[グループ番号],_グループ[地区名]))</f>
        <v>○○地区</v>
      </c>
      <c r="G43" t="str" cm="1">
        <f t="array" ref="G43">_xlfn.IFS(_対策工[[#This Row],[グループ番号]]="","",TRUE,_xlfn.XLOOKUP(_対策工[[#This Row],[グループ番号]],_グループ[グループ番号],_グループ[施設名]))</f>
        <v>△△頭首工</v>
      </c>
      <c r="H43" t="str" cm="1">
        <f t="array" ref="H43">_xlfn.IFS(_対策工[[#This Row],[グループ番号]]="","",TRUE,_xlfn.XLOOKUP(_対策工[[#This Row],[グループ番号]],_グループ[グループ番号],_グループ[形式/設備名]))</f>
        <v>堰柱(No.3)</v>
      </c>
      <c r="I43" t="str" cm="1">
        <f t="array" ref="I43">_xlfn.IFS(_対策工[[#This Row],[グループ番号]]="","",TRUE,_xlfn.XLOOKUP(_対策工[[#This Row],[グループ番号]],_グループ[グループ番号],_グループ[規格/装置名]))</f>
        <v>鉄筋Co造</v>
      </c>
      <c r="J43" t="str" cm="1">
        <f t="array" ref="J43">_xlfn.IFS(_対策工[[#This Row],[グループ番号]]="","",TRUE,_xlfn.XLOOKUP(_対策工[[#This Row],[グループ番号]],_グループ[グループ番号],_グループ[規模/部位]))</f>
        <v>B2.5×H12.5</v>
      </c>
      <c r="K43" s="11" t="s">
        <v>99</v>
      </c>
      <c r="L43" s="9" t="s">
        <v>94</v>
      </c>
      <c r="M43" s="3">
        <v>2</v>
      </c>
      <c r="N43" t="str" cm="1">
        <f t="array" ref="N43">_xlfn.IFS(OR(_対策工[[#This Row],[シナリオ名称]]="",_対策工[[#This Row],[グループ番号]]=""),"",TRUE,_対策工[[#This Row],[グループ番号]]&amp;"-"&amp;_対策工[[#This Row],[制御1]]*100+_対策工[[#This Row],[制御2]])</f>
        <v>F02D03-301</v>
      </c>
      <c r="O43" t="s">
        <v>108</v>
      </c>
      <c r="P43" t="s">
        <v>108</v>
      </c>
      <c r="Q43" s="14">
        <v>1</v>
      </c>
      <c r="R43" t="s">
        <v>109</v>
      </c>
      <c r="S43" s="12">
        <v>1500000</v>
      </c>
      <c r="T43" s="3">
        <v>50</v>
      </c>
      <c r="U43" t="s">
        <v>110</v>
      </c>
    </row>
    <row r="44" spans="1:21">
      <c r="A44" s="6" cm="1">
        <f t="array" ref="A44">ROW()-ROW(_対策工[#Headers])</f>
        <v>43</v>
      </c>
      <c r="B44" s="6" t="str" cm="1">
        <f t="array" ref="B44">_xlfn.IFS(_対策工[[#This Row],[シナリオ名称]]="","",
RIGHT(_対策工[[#This Row],[シナリオ名称]],1)="①",1,
RIGHT(_対策工[[#This Row],[シナリオ名称]],1)="②",2,
RIGHT(_対策工[[#This Row],[シナリオ名称]],1)="③",3,
RIGHT(_対策工[[#This Row],[シナリオ名称]],1)="④",4,
ture,"")</f>
        <v/>
      </c>
      <c r="C44" s="6" t="str" cm="1">
        <f t="array" ref="C44">_xlfn.IFS(OR(_対策工[[#This Row],[シナリオ名称]]="",_対策工[[#This Row],[グループ番号]]=""),"",TRUE,COUNTIF(_xlfn.TAKE(_対策工[制御3],_対策工[[#This Row],[通し番号]]),_対策工[[#This Row],[制御3]]))</f>
        <v/>
      </c>
      <c r="D44" s="11" t="str">
        <f>_対策工[[#This Row],[シナリオ名称]]&amp;_対策工[[#This Row],[グループ番号]]</f>
        <v/>
      </c>
      <c r="E44" t="str" cm="1">
        <f t="array" ref="E44">_xlfn.IFS(_対策工[[#This Row],[グループ番号]]="","",TRUE,_xlfn.XLOOKUP(_対策工[[#This Row],[グループ番号]],_グループ[グループ番号],_グループ[施設番号]))</f>
        <v/>
      </c>
      <c r="F44" t="str" cm="1">
        <f t="array" ref="F44">_xlfn.IFS(_対策工[[#This Row],[グループ番号]]="","",TRUE,_xlfn.XLOOKUP(_対策工[[#This Row],[グループ番号]],_グループ[グループ番号],_グループ[地区名]))</f>
        <v/>
      </c>
      <c r="G44" t="str" cm="1">
        <f t="array" ref="G44">_xlfn.IFS(_対策工[[#This Row],[グループ番号]]="","",TRUE,_xlfn.XLOOKUP(_対策工[[#This Row],[グループ番号]],_グループ[グループ番号],_グループ[施設名]))</f>
        <v/>
      </c>
      <c r="H44" t="str" cm="1">
        <f t="array" ref="H44">_xlfn.IFS(_対策工[[#This Row],[グループ番号]]="","",TRUE,_xlfn.XLOOKUP(_対策工[[#This Row],[グループ番号]],_グループ[グループ番号],_グループ[形式/設備名]))</f>
        <v/>
      </c>
      <c r="I44" t="str" cm="1">
        <f t="array" ref="I44">_xlfn.IFS(_対策工[[#This Row],[グループ番号]]="","",TRUE,_xlfn.XLOOKUP(_対策工[[#This Row],[グループ番号]],_グループ[グループ番号],_グループ[規格/装置名]))</f>
        <v/>
      </c>
      <c r="J44" t="str" cm="1">
        <f t="array" ref="J44">_xlfn.IFS(_対策工[[#This Row],[グループ番号]]="","",TRUE,_xlfn.XLOOKUP(_対策工[[#This Row],[グループ番号]],_グループ[グループ番号],_グループ[規模/部位]))</f>
        <v/>
      </c>
      <c r="K44" s="11"/>
      <c r="L44" s="9"/>
      <c r="M44" s="3"/>
      <c r="N44" t="str" cm="1">
        <f t="array" ref="N44">_xlfn.IFS(OR(_対策工[[#This Row],[シナリオ名称]]="",_対策工[[#This Row],[グループ番号]]=""),"",TRUE,_対策工[[#This Row],[グループ番号]]&amp;"-"&amp;_対策工[[#This Row],[制御1]]*100+_対策工[[#This Row],[制御2]])</f>
        <v/>
      </c>
      <c r="Q44" s="14"/>
      <c r="S44" s="12"/>
      <c r="T44" s="3"/>
    </row>
    <row r="45" spans="1:21">
      <c r="A45" s="6" cm="1">
        <f t="array" ref="A45">ROW()-ROW(_対策工[#Headers])</f>
        <v>44</v>
      </c>
      <c r="B45" s="6" t="str" cm="1">
        <f t="array" ref="B45">_xlfn.IFS(_対策工[[#This Row],[シナリオ名称]]="","",
RIGHT(_対策工[[#This Row],[シナリオ名称]],1)="①",1,
RIGHT(_対策工[[#This Row],[シナリオ名称]],1)="②",2,
RIGHT(_対策工[[#This Row],[シナリオ名称]],1)="③",3,
RIGHT(_対策工[[#This Row],[シナリオ名称]],1)="④",4,
ture,"")</f>
        <v/>
      </c>
      <c r="C45" s="6" t="str" cm="1">
        <f t="array" ref="C45">_xlfn.IFS(OR(_対策工[[#This Row],[シナリオ名称]]="",_対策工[[#This Row],[グループ番号]]=""),"",TRUE,COUNTIF(_xlfn.TAKE(_対策工[制御3],_対策工[[#This Row],[通し番号]]),_対策工[[#This Row],[制御3]]))</f>
        <v/>
      </c>
      <c r="D45" s="11" t="str">
        <f>_対策工[[#This Row],[シナリオ名称]]&amp;_対策工[[#This Row],[グループ番号]]</f>
        <v/>
      </c>
      <c r="E45" t="str" cm="1">
        <f t="array" ref="E45">_xlfn.IFS(_対策工[[#This Row],[グループ番号]]="","",TRUE,_xlfn.XLOOKUP(_対策工[[#This Row],[グループ番号]],_グループ[グループ番号],_グループ[施設番号]))</f>
        <v/>
      </c>
      <c r="F45" t="str" cm="1">
        <f t="array" ref="F45">_xlfn.IFS(_対策工[[#This Row],[グループ番号]]="","",TRUE,_xlfn.XLOOKUP(_対策工[[#This Row],[グループ番号]],_グループ[グループ番号],_グループ[地区名]))</f>
        <v/>
      </c>
      <c r="G45" t="str" cm="1">
        <f t="array" ref="G45">_xlfn.IFS(_対策工[[#This Row],[グループ番号]]="","",TRUE,_xlfn.XLOOKUP(_対策工[[#This Row],[グループ番号]],_グループ[グループ番号],_グループ[施設名]))</f>
        <v/>
      </c>
      <c r="H45" t="str" cm="1">
        <f t="array" ref="H45">_xlfn.IFS(_対策工[[#This Row],[グループ番号]]="","",TRUE,_xlfn.XLOOKUP(_対策工[[#This Row],[グループ番号]],_グループ[グループ番号],_グループ[形式/設備名]))</f>
        <v/>
      </c>
      <c r="I45" t="str" cm="1">
        <f t="array" ref="I45">_xlfn.IFS(_対策工[[#This Row],[グループ番号]]="","",TRUE,_xlfn.XLOOKUP(_対策工[[#This Row],[グループ番号]],_グループ[グループ番号],_グループ[規格/装置名]))</f>
        <v/>
      </c>
      <c r="J45" t="str" cm="1">
        <f t="array" ref="J45">_xlfn.IFS(_対策工[[#This Row],[グループ番号]]="","",TRUE,_xlfn.XLOOKUP(_対策工[[#This Row],[グループ番号]],_グループ[グループ番号],_グループ[規模/部位]))</f>
        <v/>
      </c>
      <c r="K45" s="11"/>
      <c r="L45" s="9"/>
      <c r="M45" s="3"/>
      <c r="N45" t="str" cm="1">
        <f t="array" ref="N45">_xlfn.IFS(OR(_対策工[[#This Row],[シナリオ名称]]="",_対策工[[#This Row],[グループ番号]]=""),"",TRUE,_対策工[[#This Row],[グループ番号]]&amp;"-"&amp;_対策工[[#This Row],[制御1]]*100+_対策工[[#This Row],[制御2]])</f>
        <v/>
      </c>
      <c r="Q45" s="14"/>
      <c r="S45" s="12"/>
      <c r="T45" s="3"/>
    </row>
    <row r="46" spans="1:21">
      <c r="A46" s="6" cm="1">
        <f t="array" ref="A46">ROW()-ROW(_対策工[#Headers])</f>
        <v>45</v>
      </c>
      <c r="B46" s="6" t="str" cm="1">
        <f t="array" ref="B46">_xlfn.IFS(_対策工[[#This Row],[シナリオ名称]]="","",
RIGHT(_対策工[[#This Row],[シナリオ名称]],1)="①",1,
RIGHT(_対策工[[#This Row],[シナリオ名称]],1)="②",2,
RIGHT(_対策工[[#This Row],[シナリオ名称]],1)="③",3,
RIGHT(_対策工[[#This Row],[シナリオ名称]],1)="④",4,
ture,"")</f>
        <v/>
      </c>
      <c r="C46" s="6" t="str" cm="1">
        <f t="array" ref="C46">_xlfn.IFS(OR(_対策工[[#This Row],[シナリオ名称]]="",_対策工[[#This Row],[グループ番号]]=""),"",TRUE,COUNTIF(_xlfn.TAKE(_対策工[制御3],_対策工[[#This Row],[通し番号]]),_対策工[[#This Row],[制御3]]))</f>
        <v/>
      </c>
      <c r="D46" s="11" t="str">
        <f>_対策工[[#This Row],[シナリオ名称]]&amp;_対策工[[#This Row],[グループ番号]]</f>
        <v/>
      </c>
      <c r="E46" t="str" cm="1">
        <f t="array" ref="E46">_xlfn.IFS(_対策工[[#This Row],[グループ番号]]="","",TRUE,_xlfn.XLOOKUP(_対策工[[#This Row],[グループ番号]],_グループ[グループ番号],_グループ[施設番号]))</f>
        <v/>
      </c>
      <c r="F46" t="str" cm="1">
        <f t="array" ref="F46">_xlfn.IFS(_対策工[[#This Row],[グループ番号]]="","",TRUE,_xlfn.XLOOKUP(_対策工[[#This Row],[グループ番号]],_グループ[グループ番号],_グループ[地区名]))</f>
        <v/>
      </c>
      <c r="G46" t="str" cm="1">
        <f t="array" ref="G46">_xlfn.IFS(_対策工[[#This Row],[グループ番号]]="","",TRUE,_xlfn.XLOOKUP(_対策工[[#This Row],[グループ番号]],_グループ[グループ番号],_グループ[施設名]))</f>
        <v/>
      </c>
      <c r="H46" t="str" cm="1">
        <f t="array" ref="H46">_xlfn.IFS(_対策工[[#This Row],[グループ番号]]="","",TRUE,_xlfn.XLOOKUP(_対策工[[#This Row],[グループ番号]],_グループ[グループ番号],_グループ[形式/設備名]))</f>
        <v/>
      </c>
      <c r="I46" t="str" cm="1">
        <f t="array" ref="I46">_xlfn.IFS(_対策工[[#This Row],[グループ番号]]="","",TRUE,_xlfn.XLOOKUP(_対策工[[#This Row],[グループ番号]],_グループ[グループ番号],_グループ[規格/装置名]))</f>
        <v/>
      </c>
      <c r="J46" t="str" cm="1">
        <f t="array" ref="J46">_xlfn.IFS(_対策工[[#This Row],[グループ番号]]="","",TRUE,_xlfn.XLOOKUP(_対策工[[#This Row],[グループ番号]],_グループ[グループ番号],_グループ[規模/部位]))</f>
        <v/>
      </c>
      <c r="K46" s="11"/>
      <c r="L46" s="9"/>
      <c r="M46" s="3"/>
      <c r="N46" t="str" cm="1">
        <f t="array" ref="N46">_xlfn.IFS(OR(_対策工[[#This Row],[シナリオ名称]]="",_対策工[[#This Row],[グループ番号]]=""),"",TRUE,_対策工[[#This Row],[グループ番号]]&amp;"-"&amp;_対策工[[#This Row],[制御1]]*100+_対策工[[#This Row],[制御2]])</f>
        <v/>
      </c>
      <c r="Q46" s="14"/>
      <c r="S46" s="12"/>
      <c r="T46" s="3"/>
    </row>
    <row r="47" spans="1:21">
      <c r="A47" s="6" cm="1">
        <f t="array" ref="A47">ROW()-ROW(_対策工[#Headers])</f>
        <v>46</v>
      </c>
      <c r="B47" s="6" t="str" cm="1">
        <f t="array" ref="B47">_xlfn.IFS(_対策工[[#This Row],[シナリオ名称]]="","",
RIGHT(_対策工[[#This Row],[シナリオ名称]],1)="①",1,
RIGHT(_対策工[[#This Row],[シナリオ名称]],1)="②",2,
RIGHT(_対策工[[#This Row],[シナリオ名称]],1)="③",3,
RIGHT(_対策工[[#This Row],[シナリオ名称]],1)="④",4,
ture,"")</f>
        <v/>
      </c>
      <c r="C47" s="6" t="str" cm="1">
        <f t="array" ref="C47">_xlfn.IFS(OR(_対策工[[#This Row],[シナリオ名称]]="",_対策工[[#This Row],[グループ番号]]=""),"",TRUE,COUNTIF(_xlfn.TAKE(_対策工[制御3],_対策工[[#This Row],[通し番号]]),_対策工[[#This Row],[制御3]]))</f>
        <v/>
      </c>
      <c r="D47" s="11" t="str">
        <f>_対策工[[#This Row],[シナリオ名称]]&amp;_対策工[[#This Row],[グループ番号]]</f>
        <v/>
      </c>
      <c r="E47" t="str" cm="1">
        <f t="array" ref="E47">_xlfn.IFS(_対策工[[#This Row],[グループ番号]]="","",TRUE,_xlfn.XLOOKUP(_対策工[[#This Row],[グループ番号]],_グループ[グループ番号],_グループ[施設番号]))</f>
        <v/>
      </c>
      <c r="F47" t="str" cm="1">
        <f t="array" ref="F47">_xlfn.IFS(_対策工[[#This Row],[グループ番号]]="","",TRUE,_xlfn.XLOOKUP(_対策工[[#This Row],[グループ番号]],_グループ[グループ番号],_グループ[地区名]))</f>
        <v/>
      </c>
      <c r="G47" t="str" cm="1">
        <f t="array" ref="G47">_xlfn.IFS(_対策工[[#This Row],[グループ番号]]="","",TRUE,_xlfn.XLOOKUP(_対策工[[#This Row],[グループ番号]],_グループ[グループ番号],_グループ[施設名]))</f>
        <v/>
      </c>
      <c r="H47" t="str" cm="1">
        <f t="array" ref="H47">_xlfn.IFS(_対策工[[#This Row],[グループ番号]]="","",TRUE,_xlfn.XLOOKUP(_対策工[[#This Row],[グループ番号]],_グループ[グループ番号],_グループ[形式/設備名]))</f>
        <v/>
      </c>
      <c r="I47" t="str" cm="1">
        <f t="array" ref="I47">_xlfn.IFS(_対策工[[#This Row],[グループ番号]]="","",TRUE,_xlfn.XLOOKUP(_対策工[[#This Row],[グループ番号]],_グループ[グループ番号],_グループ[規格/装置名]))</f>
        <v/>
      </c>
      <c r="J47" t="str" cm="1">
        <f t="array" ref="J47">_xlfn.IFS(_対策工[[#This Row],[グループ番号]]="","",TRUE,_xlfn.XLOOKUP(_対策工[[#This Row],[グループ番号]],_グループ[グループ番号],_グループ[規模/部位]))</f>
        <v/>
      </c>
      <c r="K47" s="11"/>
      <c r="L47" s="9"/>
      <c r="M47" s="3"/>
      <c r="N47" t="str" cm="1">
        <f t="array" ref="N47">_xlfn.IFS(OR(_対策工[[#This Row],[シナリオ名称]]="",_対策工[[#This Row],[グループ番号]]=""),"",TRUE,_対策工[[#This Row],[グループ番号]]&amp;"-"&amp;_対策工[[#This Row],[制御1]]*100+_対策工[[#This Row],[制御2]])</f>
        <v/>
      </c>
      <c r="Q47" s="14"/>
      <c r="S47" s="12"/>
      <c r="T47" s="3"/>
    </row>
    <row r="48" spans="1:21">
      <c r="A48" s="6" cm="1">
        <f t="array" ref="A48">ROW()-ROW(_対策工[#Headers])</f>
        <v>47</v>
      </c>
      <c r="B48" s="6" t="str" cm="1">
        <f t="array" ref="B48">_xlfn.IFS(_対策工[[#This Row],[シナリオ名称]]="","",
RIGHT(_対策工[[#This Row],[シナリオ名称]],1)="①",1,
RIGHT(_対策工[[#This Row],[シナリオ名称]],1)="②",2,
RIGHT(_対策工[[#This Row],[シナリオ名称]],1)="③",3,
RIGHT(_対策工[[#This Row],[シナリオ名称]],1)="④",4,
ture,"")</f>
        <v/>
      </c>
      <c r="C48" s="6" t="str" cm="1">
        <f t="array" ref="C48">_xlfn.IFS(OR(_対策工[[#This Row],[シナリオ名称]]="",_対策工[[#This Row],[グループ番号]]=""),"",TRUE,COUNTIF(_xlfn.TAKE(_対策工[制御3],_対策工[[#This Row],[通し番号]]),_対策工[[#This Row],[制御3]]))</f>
        <v/>
      </c>
      <c r="D48" s="11" t="str">
        <f>_対策工[[#This Row],[シナリオ名称]]&amp;_対策工[[#This Row],[グループ番号]]</f>
        <v/>
      </c>
      <c r="E48" t="str" cm="1">
        <f t="array" ref="E48">_xlfn.IFS(_対策工[[#This Row],[グループ番号]]="","",TRUE,_xlfn.XLOOKUP(_対策工[[#This Row],[グループ番号]],_グループ[グループ番号],_グループ[施設番号]))</f>
        <v/>
      </c>
      <c r="F48" t="str" cm="1">
        <f t="array" ref="F48">_xlfn.IFS(_対策工[[#This Row],[グループ番号]]="","",TRUE,_xlfn.XLOOKUP(_対策工[[#This Row],[グループ番号]],_グループ[グループ番号],_グループ[地区名]))</f>
        <v/>
      </c>
      <c r="G48" t="str" cm="1">
        <f t="array" ref="G48">_xlfn.IFS(_対策工[[#This Row],[グループ番号]]="","",TRUE,_xlfn.XLOOKUP(_対策工[[#This Row],[グループ番号]],_グループ[グループ番号],_グループ[施設名]))</f>
        <v/>
      </c>
      <c r="H48" t="str" cm="1">
        <f t="array" ref="H48">_xlfn.IFS(_対策工[[#This Row],[グループ番号]]="","",TRUE,_xlfn.XLOOKUP(_対策工[[#This Row],[グループ番号]],_グループ[グループ番号],_グループ[形式/設備名]))</f>
        <v/>
      </c>
      <c r="I48" t="str" cm="1">
        <f t="array" ref="I48">_xlfn.IFS(_対策工[[#This Row],[グループ番号]]="","",TRUE,_xlfn.XLOOKUP(_対策工[[#This Row],[グループ番号]],_グループ[グループ番号],_グループ[規格/装置名]))</f>
        <v/>
      </c>
      <c r="J48" t="str" cm="1">
        <f t="array" ref="J48">_xlfn.IFS(_対策工[[#This Row],[グループ番号]]="","",TRUE,_xlfn.XLOOKUP(_対策工[[#This Row],[グループ番号]],_グループ[グループ番号],_グループ[規模/部位]))</f>
        <v/>
      </c>
      <c r="K48" s="11"/>
      <c r="L48" s="9"/>
      <c r="M48" s="3"/>
      <c r="N48" t="str" cm="1">
        <f t="array" ref="N48">_xlfn.IFS(OR(_対策工[[#This Row],[シナリオ名称]]="",_対策工[[#This Row],[グループ番号]]=""),"",TRUE,_対策工[[#This Row],[グループ番号]]&amp;"-"&amp;_対策工[[#This Row],[制御1]]*100+_対策工[[#This Row],[制御2]])</f>
        <v/>
      </c>
      <c r="Q48" s="14"/>
      <c r="S48" s="12"/>
      <c r="T48" s="3"/>
    </row>
    <row r="49" spans="1:20">
      <c r="A49" s="6" cm="1">
        <f t="array" ref="A49">ROW()-ROW(_対策工[#Headers])</f>
        <v>48</v>
      </c>
      <c r="B49" s="6" t="str" cm="1">
        <f t="array" ref="B49">_xlfn.IFS(_対策工[[#This Row],[シナリオ名称]]="","",
RIGHT(_対策工[[#This Row],[シナリオ名称]],1)="①",1,
RIGHT(_対策工[[#This Row],[シナリオ名称]],1)="②",2,
RIGHT(_対策工[[#This Row],[シナリオ名称]],1)="③",3,
RIGHT(_対策工[[#This Row],[シナリオ名称]],1)="④",4,
ture,"")</f>
        <v/>
      </c>
      <c r="C49" s="6" t="str" cm="1">
        <f t="array" ref="C49">_xlfn.IFS(OR(_対策工[[#This Row],[シナリオ名称]]="",_対策工[[#This Row],[グループ番号]]=""),"",TRUE,COUNTIF(_xlfn.TAKE(_対策工[制御3],_対策工[[#This Row],[通し番号]]),_対策工[[#This Row],[制御3]]))</f>
        <v/>
      </c>
      <c r="D49" s="11" t="str">
        <f>_対策工[[#This Row],[シナリオ名称]]&amp;_対策工[[#This Row],[グループ番号]]</f>
        <v/>
      </c>
      <c r="E49" t="str" cm="1">
        <f t="array" ref="E49">_xlfn.IFS(_対策工[[#This Row],[グループ番号]]="","",TRUE,_xlfn.XLOOKUP(_対策工[[#This Row],[グループ番号]],_グループ[グループ番号],_グループ[施設番号]))</f>
        <v/>
      </c>
      <c r="F49" t="str" cm="1">
        <f t="array" ref="F49">_xlfn.IFS(_対策工[[#This Row],[グループ番号]]="","",TRUE,_xlfn.XLOOKUP(_対策工[[#This Row],[グループ番号]],_グループ[グループ番号],_グループ[地区名]))</f>
        <v/>
      </c>
      <c r="G49" t="str" cm="1">
        <f t="array" ref="G49">_xlfn.IFS(_対策工[[#This Row],[グループ番号]]="","",TRUE,_xlfn.XLOOKUP(_対策工[[#This Row],[グループ番号]],_グループ[グループ番号],_グループ[施設名]))</f>
        <v/>
      </c>
      <c r="H49" t="str" cm="1">
        <f t="array" ref="H49">_xlfn.IFS(_対策工[[#This Row],[グループ番号]]="","",TRUE,_xlfn.XLOOKUP(_対策工[[#This Row],[グループ番号]],_グループ[グループ番号],_グループ[形式/設備名]))</f>
        <v/>
      </c>
      <c r="I49" t="str" cm="1">
        <f t="array" ref="I49">_xlfn.IFS(_対策工[[#This Row],[グループ番号]]="","",TRUE,_xlfn.XLOOKUP(_対策工[[#This Row],[グループ番号]],_グループ[グループ番号],_グループ[規格/装置名]))</f>
        <v/>
      </c>
      <c r="J49" t="str" cm="1">
        <f t="array" ref="J49">_xlfn.IFS(_対策工[[#This Row],[グループ番号]]="","",TRUE,_xlfn.XLOOKUP(_対策工[[#This Row],[グループ番号]],_グループ[グループ番号],_グループ[規模/部位]))</f>
        <v/>
      </c>
      <c r="K49" s="11"/>
      <c r="L49" s="9"/>
      <c r="M49" s="3"/>
      <c r="N49" t="str" cm="1">
        <f t="array" ref="N49">_xlfn.IFS(OR(_対策工[[#This Row],[シナリオ名称]]="",_対策工[[#This Row],[グループ番号]]=""),"",TRUE,_対策工[[#This Row],[グループ番号]]&amp;"-"&amp;_対策工[[#This Row],[制御1]]*100+_対策工[[#This Row],[制御2]])</f>
        <v/>
      </c>
      <c r="Q49" s="14"/>
      <c r="S49" s="12"/>
      <c r="T49" s="3"/>
    </row>
    <row r="50" spans="1:20">
      <c r="A50" s="6" cm="1">
        <f t="array" ref="A50">ROW()-ROW(_対策工[#Headers])</f>
        <v>49</v>
      </c>
      <c r="B50" s="6" t="str" cm="1">
        <f t="array" ref="B50">_xlfn.IFS(_対策工[[#This Row],[シナリオ名称]]="","",
RIGHT(_対策工[[#This Row],[シナリオ名称]],1)="①",1,
RIGHT(_対策工[[#This Row],[シナリオ名称]],1)="②",2,
RIGHT(_対策工[[#This Row],[シナリオ名称]],1)="③",3,
RIGHT(_対策工[[#This Row],[シナリオ名称]],1)="④",4,
ture,"")</f>
        <v/>
      </c>
      <c r="C50" s="6" t="str" cm="1">
        <f t="array" ref="C50">_xlfn.IFS(OR(_対策工[[#This Row],[シナリオ名称]]="",_対策工[[#This Row],[グループ番号]]=""),"",TRUE,COUNTIF(_xlfn.TAKE(_対策工[制御3],_対策工[[#This Row],[通し番号]]),_対策工[[#This Row],[制御3]]))</f>
        <v/>
      </c>
      <c r="D50" s="11" t="str">
        <f>_対策工[[#This Row],[シナリオ名称]]&amp;_対策工[[#This Row],[グループ番号]]</f>
        <v/>
      </c>
      <c r="E50" t="str" cm="1">
        <f t="array" ref="E50">_xlfn.IFS(_対策工[[#This Row],[グループ番号]]="","",TRUE,_xlfn.XLOOKUP(_対策工[[#This Row],[グループ番号]],_グループ[グループ番号],_グループ[施設番号]))</f>
        <v/>
      </c>
      <c r="F50" t="str" cm="1">
        <f t="array" ref="F50">_xlfn.IFS(_対策工[[#This Row],[グループ番号]]="","",TRUE,_xlfn.XLOOKUP(_対策工[[#This Row],[グループ番号]],_グループ[グループ番号],_グループ[地区名]))</f>
        <v/>
      </c>
      <c r="G50" t="str" cm="1">
        <f t="array" ref="G50">_xlfn.IFS(_対策工[[#This Row],[グループ番号]]="","",TRUE,_xlfn.XLOOKUP(_対策工[[#This Row],[グループ番号]],_グループ[グループ番号],_グループ[施設名]))</f>
        <v/>
      </c>
      <c r="H50" t="str" cm="1">
        <f t="array" ref="H50">_xlfn.IFS(_対策工[[#This Row],[グループ番号]]="","",TRUE,_xlfn.XLOOKUP(_対策工[[#This Row],[グループ番号]],_グループ[グループ番号],_グループ[形式/設備名]))</f>
        <v/>
      </c>
      <c r="I50" t="str" cm="1">
        <f t="array" ref="I50">_xlfn.IFS(_対策工[[#This Row],[グループ番号]]="","",TRUE,_xlfn.XLOOKUP(_対策工[[#This Row],[グループ番号]],_グループ[グループ番号],_グループ[規格/装置名]))</f>
        <v/>
      </c>
      <c r="J50" t="str" cm="1">
        <f t="array" ref="J50">_xlfn.IFS(_対策工[[#This Row],[グループ番号]]="","",TRUE,_xlfn.XLOOKUP(_対策工[[#This Row],[グループ番号]],_グループ[グループ番号],_グループ[規模/部位]))</f>
        <v/>
      </c>
      <c r="K50" s="11"/>
      <c r="L50" s="9"/>
      <c r="M50" s="3"/>
      <c r="N50" t="str" cm="1">
        <f t="array" ref="N50">_xlfn.IFS(OR(_対策工[[#This Row],[シナリオ名称]]="",_対策工[[#This Row],[グループ番号]]=""),"",TRUE,_対策工[[#This Row],[グループ番号]]&amp;"-"&amp;_対策工[[#This Row],[制御1]]*100+_対策工[[#This Row],[制御2]])</f>
        <v/>
      </c>
      <c r="Q50" s="14"/>
      <c r="S50" s="12"/>
      <c r="T50" s="3"/>
    </row>
    <row r="51" spans="1:20">
      <c r="A51" s="6" cm="1">
        <f t="array" ref="A51">ROW()-ROW(_対策工[#Headers])</f>
        <v>50</v>
      </c>
      <c r="B51" s="6" t="str" cm="1">
        <f t="array" ref="B51">_xlfn.IFS(_対策工[[#This Row],[シナリオ名称]]="","",
RIGHT(_対策工[[#This Row],[シナリオ名称]],1)="①",1,
RIGHT(_対策工[[#This Row],[シナリオ名称]],1)="②",2,
RIGHT(_対策工[[#This Row],[シナリオ名称]],1)="③",3,
RIGHT(_対策工[[#This Row],[シナリオ名称]],1)="④",4,
ture,"")</f>
        <v/>
      </c>
      <c r="C51" s="6" t="str" cm="1">
        <f t="array" ref="C51">_xlfn.IFS(OR(_対策工[[#This Row],[シナリオ名称]]="",_対策工[[#This Row],[グループ番号]]=""),"",TRUE,COUNTIF(_xlfn.TAKE(_対策工[制御3],_対策工[[#This Row],[通し番号]]),_対策工[[#This Row],[制御3]]))</f>
        <v/>
      </c>
      <c r="D51" s="11" t="str">
        <f>_対策工[[#This Row],[シナリオ名称]]&amp;_対策工[[#This Row],[グループ番号]]</f>
        <v/>
      </c>
      <c r="E51" t="str" cm="1">
        <f t="array" ref="E51">_xlfn.IFS(_対策工[[#This Row],[グループ番号]]="","",TRUE,_xlfn.XLOOKUP(_対策工[[#This Row],[グループ番号]],_グループ[グループ番号],_グループ[施設番号]))</f>
        <v/>
      </c>
      <c r="F51" t="str" cm="1">
        <f t="array" ref="F51">_xlfn.IFS(_対策工[[#This Row],[グループ番号]]="","",TRUE,_xlfn.XLOOKUP(_対策工[[#This Row],[グループ番号]],_グループ[グループ番号],_グループ[地区名]))</f>
        <v/>
      </c>
      <c r="G51" t="str" cm="1">
        <f t="array" ref="G51">_xlfn.IFS(_対策工[[#This Row],[グループ番号]]="","",TRUE,_xlfn.XLOOKUP(_対策工[[#This Row],[グループ番号]],_グループ[グループ番号],_グループ[施設名]))</f>
        <v/>
      </c>
      <c r="H51" t="str" cm="1">
        <f t="array" ref="H51">_xlfn.IFS(_対策工[[#This Row],[グループ番号]]="","",TRUE,_xlfn.XLOOKUP(_対策工[[#This Row],[グループ番号]],_グループ[グループ番号],_グループ[形式/設備名]))</f>
        <v/>
      </c>
      <c r="I51" t="str" cm="1">
        <f t="array" ref="I51">_xlfn.IFS(_対策工[[#This Row],[グループ番号]]="","",TRUE,_xlfn.XLOOKUP(_対策工[[#This Row],[グループ番号]],_グループ[グループ番号],_グループ[規格/装置名]))</f>
        <v/>
      </c>
      <c r="J51" t="str" cm="1">
        <f t="array" ref="J51">_xlfn.IFS(_対策工[[#This Row],[グループ番号]]="","",TRUE,_xlfn.XLOOKUP(_対策工[[#This Row],[グループ番号]],_グループ[グループ番号],_グループ[規模/部位]))</f>
        <v/>
      </c>
      <c r="K51" s="11"/>
      <c r="L51" s="9"/>
      <c r="M51" s="3"/>
      <c r="N51" t="str" cm="1">
        <f t="array" ref="N51">_xlfn.IFS(OR(_対策工[[#This Row],[シナリオ名称]]="",_対策工[[#This Row],[グループ番号]]=""),"",TRUE,_対策工[[#This Row],[グループ番号]]&amp;"-"&amp;_対策工[[#This Row],[制御1]]*100+_対策工[[#This Row],[制御2]])</f>
        <v/>
      </c>
      <c r="Q51" s="14"/>
      <c r="S51" s="12"/>
      <c r="T51" s="3"/>
    </row>
    <row r="52" spans="1:20">
      <c r="A52" s="6" cm="1">
        <f t="array" ref="A52">ROW()-ROW(_対策工[#Headers])</f>
        <v>51</v>
      </c>
      <c r="B52" s="6" t="str" cm="1">
        <f t="array" ref="B52">_xlfn.IFS(_対策工[[#This Row],[シナリオ名称]]="","",
RIGHT(_対策工[[#This Row],[シナリオ名称]],1)="①",1,
RIGHT(_対策工[[#This Row],[シナリオ名称]],1)="②",2,
RIGHT(_対策工[[#This Row],[シナリオ名称]],1)="③",3,
RIGHT(_対策工[[#This Row],[シナリオ名称]],1)="④",4,
ture,"")</f>
        <v/>
      </c>
      <c r="C52" s="3" t="str" cm="1">
        <f t="array" ref="C52">_xlfn.IFS(OR(_対策工[[#This Row],[シナリオ名称]]="",_対策工[[#This Row],[グループ番号]]=""),"",TRUE,COUNTIF(_xlfn.TAKE(_対策工[制御3],_対策工[[#This Row],[通し番号]]),_対策工[[#This Row],[制御3]]))</f>
        <v/>
      </c>
      <c r="D52" t="str">
        <f>_対策工[[#This Row],[シナリオ名称]]&amp;_対策工[[#This Row],[グループ番号]]</f>
        <v/>
      </c>
      <c r="E52" t="str" cm="1">
        <f t="array" ref="E52">_xlfn.IFS(_対策工[[#This Row],[グループ番号]]="","",TRUE,_xlfn.XLOOKUP(_対策工[[#This Row],[グループ番号]],_グループ[グループ番号],_グループ[施設番号]))</f>
        <v/>
      </c>
      <c r="F52" t="str" cm="1">
        <f t="array" ref="F52">_xlfn.IFS(_対策工[[#This Row],[グループ番号]]="","",TRUE,_xlfn.XLOOKUP(_対策工[[#This Row],[グループ番号]],_グループ[グループ番号],_グループ[地区名]))</f>
        <v/>
      </c>
      <c r="G52" t="str" cm="1">
        <f t="array" ref="G52">_xlfn.IFS(_対策工[[#This Row],[グループ番号]]="","",TRUE,_xlfn.XLOOKUP(_対策工[[#This Row],[グループ番号]],_グループ[グループ番号],_グループ[施設名]))</f>
        <v/>
      </c>
      <c r="H52" t="str" cm="1">
        <f t="array" ref="H52">_xlfn.IFS(_対策工[[#This Row],[グループ番号]]="","",TRUE,_xlfn.XLOOKUP(_対策工[[#This Row],[グループ番号]],_グループ[グループ番号],_グループ[形式/設備名]))</f>
        <v/>
      </c>
      <c r="I52" t="str" cm="1">
        <f t="array" ref="I52">_xlfn.IFS(_対策工[[#This Row],[グループ番号]]="","",TRUE,_xlfn.XLOOKUP(_対策工[[#This Row],[グループ番号]],_グループ[グループ番号],_グループ[規格/装置名]))</f>
        <v/>
      </c>
      <c r="J52" t="str" cm="1">
        <f t="array" ref="J52">_xlfn.IFS(_対策工[[#This Row],[グループ番号]]="","",TRUE,_xlfn.XLOOKUP(_対策工[[#This Row],[グループ番号]],_グループ[グループ番号],_グループ[規模/部位]))</f>
        <v/>
      </c>
      <c r="K52" s="11"/>
      <c r="L52" s="9"/>
      <c r="M52" s="3"/>
      <c r="N52" t="str" cm="1">
        <f t="array" ref="N52">_xlfn.IFS(OR(_対策工[[#This Row],[シナリオ名称]]="",_対策工[[#This Row],[グループ番号]]=""),"",TRUE,_対策工[[#This Row],[グループ番号]]&amp;"-"&amp;_対策工[[#This Row],[制御1]]*100+_対策工[[#This Row],[制御2]])</f>
        <v/>
      </c>
      <c r="Q52" s="14"/>
      <c r="S52" s="12"/>
      <c r="T52" s="3"/>
    </row>
    <row r="53" spans="1:20">
      <c r="A53" s="6" cm="1">
        <f t="array" ref="A53">ROW()-ROW(_対策工[#Headers])</f>
        <v>52</v>
      </c>
      <c r="B53" s="6" t="str" cm="1">
        <f t="array" ref="B53">_xlfn.IFS(_対策工[[#This Row],[シナリオ名称]]="","",
RIGHT(_対策工[[#This Row],[シナリオ名称]],1)="①",1,
RIGHT(_対策工[[#This Row],[シナリオ名称]],1)="②",2,
RIGHT(_対策工[[#This Row],[シナリオ名称]],1)="③",3,
RIGHT(_対策工[[#This Row],[シナリオ名称]],1)="④",4,
ture,"")</f>
        <v/>
      </c>
      <c r="C53" s="3" t="str" cm="1">
        <f t="array" ref="C53">_xlfn.IFS(OR(_対策工[[#This Row],[シナリオ名称]]="",_対策工[[#This Row],[グループ番号]]=""),"",TRUE,COUNTIF(_xlfn.TAKE(_対策工[制御3],_対策工[[#This Row],[通し番号]]),_対策工[[#This Row],[制御3]]))</f>
        <v/>
      </c>
      <c r="D53" t="str">
        <f>_対策工[[#This Row],[シナリオ名称]]&amp;_対策工[[#This Row],[グループ番号]]</f>
        <v/>
      </c>
      <c r="E53" t="str" cm="1">
        <f t="array" ref="E53">_xlfn.IFS(_対策工[[#This Row],[グループ番号]]="","",TRUE,_xlfn.XLOOKUP(_対策工[[#This Row],[グループ番号]],_グループ[グループ番号],_グループ[施設番号]))</f>
        <v/>
      </c>
      <c r="F53" t="str" cm="1">
        <f t="array" ref="F53">_xlfn.IFS(_対策工[[#This Row],[グループ番号]]="","",TRUE,_xlfn.XLOOKUP(_対策工[[#This Row],[グループ番号]],_グループ[グループ番号],_グループ[地区名]))</f>
        <v/>
      </c>
      <c r="G53" t="str" cm="1">
        <f t="array" ref="G53">_xlfn.IFS(_対策工[[#This Row],[グループ番号]]="","",TRUE,_xlfn.XLOOKUP(_対策工[[#This Row],[グループ番号]],_グループ[グループ番号],_グループ[施設名]))</f>
        <v/>
      </c>
      <c r="H53" t="str" cm="1">
        <f t="array" ref="H53">_xlfn.IFS(_対策工[[#This Row],[グループ番号]]="","",TRUE,_xlfn.XLOOKUP(_対策工[[#This Row],[グループ番号]],_グループ[グループ番号],_グループ[形式/設備名]))</f>
        <v/>
      </c>
      <c r="I53" t="str" cm="1">
        <f t="array" ref="I53">_xlfn.IFS(_対策工[[#This Row],[グループ番号]]="","",TRUE,_xlfn.XLOOKUP(_対策工[[#This Row],[グループ番号]],_グループ[グループ番号],_グループ[規格/装置名]))</f>
        <v/>
      </c>
      <c r="J53" t="str" cm="1">
        <f t="array" ref="J53">_xlfn.IFS(_対策工[[#This Row],[グループ番号]]="","",TRUE,_xlfn.XLOOKUP(_対策工[[#This Row],[グループ番号]],_グループ[グループ番号],_グループ[規模/部位]))</f>
        <v/>
      </c>
      <c r="K53" s="11"/>
      <c r="L53" s="9"/>
      <c r="M53" s="3"/>
      <c r="N53" t="str" cm="1">
        <f t="array" ref="N53">_xlfn.IFS(OR(_対策工[[#This Row],[シナリオ名称]]="",_対策工[[#This Row],[グループ番号]]=""),"",TRUE,_対策工[[#This Row],[グループ番号]]&amp;"-"&amp;_対策工[[#This Row],[制御1]]*100+_対策工[[#This Row],[制御2]])</f>
        <v/>
      </c>
      <c r="Q53" s="14"/>
      <c r="S53" s="12"/>
      <c r="T53" s="3"/>
    </row>
    <row r="54" spans="1:20">
      <c r="A54" s="6" cm="1">
        <f t="array" ref="A54">ROW()-ROW(_対策工[#Headers])</f>
        <v>53</v>
      </c>
      <c r="B54" s="6" t="str" cm="1">
        <f t="array" ref="B54">_xlfn.IFS(_対策工[[#This Row],[シナリオ名称]]="","",
RIGHT(_対策工[[#This Row],[シナリオ名称]],1)="①",1,
RIGHT(_対策工[[#This Row],[シナリオ名称]],1)="②",2,
RIGHT(_対策工[[#This Row],[シナリオ名称]],1)="③",3,
RIGHT(_対策工[[#This Row],[シナリオ名称]],1)="④",4,
ture,"")</f>
        <v/>
      </c>
      <c r="C54" s="3" t="str" cm="1">
        <f t="array" ref="C54">_xlfn.IFS(OR(_対策工[[#This Row],[シナリオ名称]]="",_対策工[[#This Row],[グループ番号]]=""),"",TRUE,COUNTIF(_xlfn.TAKE(_対策工[制御3],_対策工[[#This Row],[通し番号]]),_対策工[[#This Row],[制御3]]))</f>
        <v/>
      </c>
      <c r="D54" t="str">
        <f>_対策工[[#This Row],[シナリオ名称]]&amp;_対策工[[#This Row],[グループ番号]]</f>
        <v/>
      </c>
      <c r="E54" t="str" cm="1">
        <f t="array" ref="E54">_xlfn.IFS(_対策工[[#This Row],[グループ番号]]="","",TRUE,_xlfn.XLOOKUP(_対策工[[#This Row],[グループ番号]],_グループ[グループ番号],_グループ[施設番号]))</f>
        <v/>
      </c>
      <c r="F54" t="str" cm="1">
        <f t="array" ref="F54">_xlfn.IFS(_対策工[[#This Row],[グループ番号]]="","",TRUE,_xlfn.XLOOKUP(_対策工[[#This Row],[グループ番号]],_グループ[グループ番号],_グループ[地区名]))</f>
        <v/>
      </c>
      <c r="G54" t="str" cm="1">
        <f t="array" ref="G54">_xlfn.IFS(_対策工[[#This Row],[グループ番号]]="","",TRUE,_xlfn.XLOOKUP(_対策工[[#This Row],[グループ番号]],_グループ[グループ番号],_グループ[施設名]))</f>
        <v/>
      </c>
      <c r="H54" t="str" cm="1">
        <f t="array" ref="H54">_xlfn.IFS(_対策工[[#This Row],[グループ番号]]="","",TRUE,_xlfn.XLOOKUP(_対策工[[#This Row],[グループ番号]],_グループ[グループ番号],_グループ[形式/設備名]))</f>
        <v/>
      </c>
      <c r="I54" t="str" cm="1">
        <f t="array" ref="I54">_xlfn.IFS(_対策工[[#This Row],[グループ番号]]="","",TRUE,_xlfn.XLOOKUP(_対策工[[#This Row],[グループ番号]],_グループ[グループ番号],_グループ[規格/装置名]))</f>
        <v/>
      </c>
      <c r="J54" t="str" cm="1">
        <f t="array" ref="J54">_xlfn.IFS(_対策工[[#This Row],[グループ番号]]="","",TRUE,_xlfn.XLOOKUP(_対策工[[#This Row],[グループ番号]],_グループ[グループ番号],_グループ[規模/部位]))</f>
        <v/>
      </c>
      <c r="K54" s="11"/>
      <c r="L54" s="9"/>
      <c r="M54" s="3"/>
      <c r="N54" t="str" cm="1">
        <f t="array" ref="N54">_xlfn.IFS(OR(_対策工[[#This Row],[シナリオ名称]]="",_対策工[[#This Row],[グループ番号]]=""),"",TRUE,_対策工[[#This Row],[グループ番号]]&amp;"-"&amp;_対策工[[#This Row],[制御1]]*100+_対策工[[#This Row],[制御2]])</f>
        <v/>
      </c>
      <c r="Q54" s="14"/>
      <c r="S54" s="12"/>
      <c r="T54" s="3"/>
    </row>
    <row r="55" spans="1:20">
      <c r="A55" s="6" cm="1">
        <f t="array" ref="A55">ROW()-ROW(_対策工[#Headers])</f>
        <v>54</v>
      </c>
      <c r="B55" s="6" t="str" cm="1">
        <f t="array" ref="B55">_xlfn.IFS(_対策工[[#This Row],[シナリオ名称]]="","",
RIGHT(_対策工[[#This Row],[シナリオ名称]],1)="①",1,
RIGHT(_対策工[[#This Row],[シナリオ名称]],1)="②",2,
RIGHT(_対策工[[#This Row],[シナリオ名称]],1)="③",3,
RIGHT(_対策工[[#This Row],[シナリオ名称]],1)="④",4,
ture,"")</f>
        <v/>
      </c>
      <c r="C55" s="3" t="str" cm="1">
        <f t="array" ref="C55">_xlfn.IFS(OR(_対策工[[#This Row],[シナリオ名称]]="",_対策工[[#This Row],[グループ番号]]=""),"",TRUE,COUNTIF(_xlfn.TAKE(_対策工[制御3],_対策工[[#This Row],[通し番号]]),_対策工[[#This Row],[制御3]]))</f>
        <v/>
      </c>
      <c r="D55" t="str">
        <f>_対策工[[#This Row],[シナリオ名称]]&amp;_対策工[[#This Row],[グループ番号]]</f>
        <v/>
      </c>
      <c r="E55" t="str" cm="1">
        <f t="array" ref="E55">_xlfn.IFS(_対策工[[#This Row],[グループ番号]]="","",TRUE,_xlfn.XLOOKUP(_対策工[[#This Row],[グループ番号]],_グループ[グループ番号],_グループ[施設番号]))</f>
        <v/>
      </c>
      <c r="F55" t="str" cm="1">
        <f t="array" ref="F55">_xlfn.IFS(_対策工[[#This Row],[グループ番号]]="","",TRUE,_xlfn.XLOOKUP(_対策工[[#This Row],[グループ番号]],_グループ[グループ番号],_グループ[地区名]))</f>
        <v/>
      </c>
      <c r="G55" t="str" cm="1">
        <f t="array" ref="G55">_xlfn.IFS(_対策工[[#This Row],[グループ番号]]="","",TRUE,_xlfn.XLOOKUP(_対策工[[#This Row],[グループ番号]],_グループ[グループ番号],_グループ[施設名]))</f>
        <v/>
      </c>
      <c r="H55" t="str" cm="1">
        <f t="array" ref="H55">_xlfn.IFS(_対策工[[#This Row],[グループ番号]]="","",TRUE,_xlfn.XLOOKUP(_対策工[[#This Row],[グループ番号]],_グループ[グループ番号],_グループ[形式/設備名]))</f>
        <v/>
      </c>
      <c r="I55" t="str" cm="1">
        <f t="array" ref="I55">_xlfn.IFS(_対策工[[#This Row],[グループ番号]]="","",TRUE,_xlfn.XLOOKUP(_対策工[[#This Row],[グループ番号]],_グループ[グループ番号],_グループ[規格/装置名]))</f>
        <v/>
      </c>
      <c r="J55" t="str" cm="1">
        <f t="array" ref="J55">_xlfn.IFS(_対策工[[#This Row],[グループ番号]]="","",TRUE,_xlfn.XLOOKUP(_対策工[[#This Row],[グループ番号]],_グループ[グループ番号],_グループ[規模/部位]))</f>
        <v/>
      </c>
      <c r="K55" s="11"/>
      <c r="L55" s="9"/>
      <c r="M55" s="3"/>
      <c r="N55" t="str" cm="1">
        <f t="array" ref="N55">_xlfn.IFS(OR(_対策工[[#This Row],[シナリオ名称]]="",_対策工[[#This Row],[グループ番号]]=""),"",TRUE,_対策工[[#This Row],[グループ番号]]&amp;"-"&amp;_対策工[[#This Row],[制御1]]*100+_対策工[[#This Row],[制御2]])</f>
        <v/>
      </c>
      <c r="Q55" s="14"/>
      <c r="S55" s="12"/>
      <c r="T55" s="3"/>
    </row>
    <row r="56" spans="1:20">
      <c r="A56" s="6" cm="1">
        <f t="array" ref="A56">ROW()-ROW(_対策工[#Headers])</f>
        <v>55</v>
      </c>
      <c r="B56" s="6" t="str" cm="1">
        <f t="array" ref="B56">_xlfn.IFS(_対策工[[#This Row],[シナリオ名称]]="","",
RIGHT(_対策工[[#This Row],[シナリオ名称]],1)="①",1,
RIGHT(_対策工[[#This Row],[シナリオ名称]],1)="②",2,
RIGHT(_対策工[[#This Row],[シナリオ名称]],1)="③",3,
RIGHT(_対策工[[#This Row],[シナリオ名称]],1)="④",4,
ture,"")</f>
        <v/>
      </c>
      <c r="C56" s="3" t="str" cm="1">
        <f t="array" ref="C56">_xlfn.IFS(OR(_対策工[[#This Row],[シナリオ名称]]="",_対策工[[#This Row],[グループ番号]]=""),"",TRUE,COUNTIF(_xlfn.TAKE(_対策工[制御3],_対策工[[#This Row],[通し番号]]),_対策工[[#This Row],[制御3]]))</f>
        <v/>
      </c>
      <c r="D56" t="str">
        <f>_対策工[[#This Row],[シナリオ名称]]&amp;_対策工[[#This Row],[グループ番号]]</f>
        <v/>
      </c>
      <c r="E56" t="str" cm="1">
        <f t="array" ref="E56">_xlfn.IFS(_対策工[[#This Row],[グループ番号]]="","",TRUE,_xlfn.XLOOKUP(_対策工[[#This Row],[グループ番号]],_グループ[グループ番号],_グループ[施設番号]))</f>
        <v/>
      </c>
      <c r="F56" t="str" cm="1">
        <f t="array" ref="F56">_xlfn.IFS(_対策工[[#This Row],[グループ番号]]="","",TRUE,_xlfn.XLOOKUP(_対策工[[#This Row],[グループ番号]],_グループ[グループ番号],_グループ[地区名]))</f>
        <v/>
      </c>
      <c r="G56" t="str" cm="1">
        <f t="array" ref="G56">_xlfn.IFS(_対策工[[#This Row],[グループ番号]]="","",TRUE,_xlfn.XLOOKUP(_対策工[[#This Row],[グループ番号]],_グループ[グループ番号],_グループ[施設名]))</f>
        <v/>
      </c>
      <c r="H56" t="str" cm="1">
        <f t="array" ref="H56">_xlfn.IFS(_対策工[[#This Row],[グループ番号]]="","",TRUE,_xlfn.XLOOKUP(_対策工[[#This Row],[グループ番号]],_グループ[グループ番号],_グループ[形式/設備名]))</f>
        <v/>
      </c>
      <c r="I56" t="str" cm="1">
        <f t="array" ref="I56">_xlfn.IFS(_対策工[[#This Row],[グループ番号]]="","",TRUE,_xlfn.XLOOKUP(_対策工[[#This Row],[グループ番号]],_グループ[グループ番号],_グループ[規格/装置名]))</f>
        <v/>
      </c>
      <c r="J56" t="str" cm="1">
        <f t="array" ref="J56">_xlfn.IFS(_対策工[[#This Row],[グループ番号]]="","",TRUE,_xlfn.XLOOKUP(_対策工[[#This Row],[グループ番号]],_グループ[グループ番号],_グループ[規模/部位]))</f>
        <v/>
      </c>
      <c r="K56" s="11"/>
      <c r="L56" s="9"/>
      <c r="M56" s="3"/>
      <c r="N56" t="str" cm="1">
        <f t="array" ref="N56">_xlfn.IFS(OR(_対策工[[#This Row],[シナリオ名称]]="",_対策工[[#This Row],[グループ番号]]=""),"",TRUE,_対策工[[#This Row],[グループ番号]]&amp;"-"&amp;_対策工[[#This Row],[制御1]]*100+_対策工[[#This Row],[制御2]])</f>
        <v/>
      </c>
      <c r="Q56" s="14"/>
      <c r="S56" s="12"/>
      <c r="T56" s="3"/>
    </row>
    <row r="57" spans="1:20">
      <c r="A57" s="6" cm="1">
        <f t="array" ref="A57">ROW()-ROW(_対策工[#Headers])</f>
        <v>56</v>
      </c>
      <c r="B57" s="6" t="str" cm="1">
        <f t="array" ref="B57">_xlfn.IFS(_対策工[[#This Row],[シナリオ名称]]="","",
RIGHT(_対策工[[#This Row],[シナリオ名称]],1)="①",1,
RIGHT(_対策工[[#This Row],[シナリオ名称]],1)="②",2,
RIGHT(_対策工[[#This Row],[シナリオ名称]],1)="③",3,
RIGHT(_対策工[[#This Row],[シナリオ名称]],1)="④",4,
ture,"")</f>
        <v/>
      </c>
      <c r="C57" s="3" t="str" cm="1">
        <f t="array" ref="C57">_xlfn.IFS(OR(_対策工[[#This Row],[シナリオ名称]]="",_対策工[[#This Row],[グループ番号]]=""),"",TRUE,COUNTIF(_xlfn.TAKE(_対策工[制御3],_対策工[[#This Row],[通し番号]]),_対策工[[#This Row],[制御3]]))</f>
        <v/>
      </c>
      <c r="D57" t="str">
        <f>_対策工[[#This Row],[シナリオ名称]]&amp;_対策工[[#This Row],[グループ番号]]</f>
        <v/>
      </c>
      <c r="E57" t="str" cm="1">
        <f t="array" ref="E57">_xlfn.IFS(_対策工[[#This Row],[グループ番号]]="","",TRUE,_xlfn.XLOOKUP(_対策工[[#This Row],[グループ番号]],_グループ[グループ番号],_グループ[施設番号]))</f>
        <v/>
      </c>
      <c r="F57" t="str" cm="1">
        <f t="array" ref="F57">_xlfn.IFS(_対策工[[#This Row],[グループ番号]]="","",TRUE,_xlfn.XLOOKUP(_対策工[[#This Row],[グループ番号]],_グループ[グループ番号],_グループ[地区名]))</f>
        <v/>
      </c>
      <c r="G57" t="str" cm="1">
        <f t="array" ref="G57">_xlfn.IFS(_対策工[[#This Row],[グループ番号]]="","",TRUE,_xlfn.XLOOKUP(_対策工[[#This Row],[グループ番号]],_グループ[グループ番号],_グループ[施設名]))</f>
        <v/>
      </c>
      <c r="H57" t="str" cm="1">
        <f t="array" ref="H57">_xlfn.IFS(_対策工[[#This Row],[グループ番号]]="","",TRUE,_xlfn.XLOOKUP(_対策工[[#This Row],[グループ番号]],_グループ[グループ番号],_グループ[形式/設備名]))</f>
        <v/>
      </c>
      <c r="I57" t="str" cm="1">
        <f t="array" ref="I57">_xlfn.IFS(_対策工[[#This Row],[グループ番号]]="","",TRUE,_xlfn.XLOOKUP(_対策工[[#This Row],[グループ番号]],_グループ[グループ番号],_グループ[規格/装置名]))</f>
        <v/>
      </c>
      <c r="J57" t="str" cm="1">
        <f t="array" ref="J57">_xlfn.IFS(_対策工[[#This Row],[グループ番号]]="","",TRUE,_xlfn.XLOOKUP(_対策工[[#This Row],[グループ番号]],_グループ[グループ番号],_グループ[規模/部位]))</f>
        <v/>
      </c>
      <c r="K57" s="11"/>
      <c r="L57" s="9"/>
      <c r="M57" s="3"/>
      <c r="N57" t="str" cm="1">
        <f t="array" ref="N57">_xlfn.IFS(OR(_対策工[[#This Row],[シナリオ名称]]="",_対策工[[#This Row],[グループ番号]]=""),"",TRUE,_対策工[[#This Row],[グループ番号]]&amp;"-"&amp;_対策工[[#This Row],[制御1]]*100+_対策工[[#This Row],[制御2]])</f>
        <v/>
      </c>
      <c r="Q57" s="14"/>
      <c r="S57" s="12"/>
      <c r="T57" s="3"/>
    </row>
    <row r="58" spans="1:20">
      <c r="A58" s="6" cm="1">
        <f t="array" ref="A58">ROW()-ROW(_対策工[#Headers])</f>
        <v>57</v>
      </c>
      <c r="B58" s="6" t="str" cm="1">
        <f t="array" ref="B58">_xlfn.IFS(_対策工[[#This Row],[シナリオ名称]]="","",
RIGHT(_対策工[[#This Row],[シナリオ名称]],1)="①",1,
RIGHT(_対策工[[#This Row],[シナリオ名称]],1)="②",2,
RIGHT(_対策工[[#This Row],[シナリオ名称]],1)="③",3,
RIGHT(_対策工[[#This Row],[シナリオ名称]],1)="④",4,
ture,"")</f>
        <v/>
      </c>
      <c r="C58" s="3" t="str" cm="1">
        <f t="array" ref="C58">_xlfn.IFS(OR(_対策工[[#This Row],[シナリオ名称]]="",_対策工[[#This Row],[グループ番号]]=""),"",TRUE,COUNTIF(_xlfn.TAKE(_対策工[制御3],_対策工[[#This Row],[通し番号]]),_対策工[[#This Row],[制御3]]))</f>
        <v/>
      </c>
      <c r="D58" t="str">
        <f>_対策工[[#This Row],[シナリオ名称]]&amp;_対策工[[#This Row],[グループ番号]]</f>
        <v/>
      </c>
      <c r="E58" t="str" cm="1">
        <f t="array" ref="E58">_xlfn.IFS(_対策工[[#This Row],[グループ番号]]="","",TRUE,_xlfn.XLOOKUP(_対策工[[#This Row],[グループ番号]],_グループ[グループ番号],_グループ[施設番号]))</f>
        <v/>
      </c>
      <c r="F58" t="str" cm="1">
        <f t="array" ref="F58">_xlfn.IFS(_対策工[[#This Row],[グループ番号]]="","",TRUE,_xlfn.XLOOKUP(_対策工[[#This Row],[グループ番号]],_グループ[グループ番号],_グループ[地区名]))</f>
        <v/>
      </c>
      <c r="G58" t="str" cm="1">
        <f t="array" ref="G58">_xlfn.IFS(_対策工[[#This Row],[グループ番号]]="","",TRUE,_xlfn.XLOOKUP(_対策工[[#This Row],[グループ番号]],_グループ[グループ番号],_グループ[施設名]))</f>
        <v/>
      </c>
      <c r="H58" t="str" cm="1">
        <f t="array" ref="H58">_xlfn.IFS(_対策工[[#This Row],[グループ番号]]="","",TRUE,_xlfn.XLOOKUP(_対策工[[#This Row],[グループ番号]],_グループ[グループ番号],_グループ[形式/設備名]))</f>
        <v/>
      </c>
      <c r="I58" t="str" cm="1">
        <f t="array" ref="I58">_xlfn.IFS(_対策工[[#This Row],[グループ番号]]="","",TRUE,_xlfn.XLOOKUP(_対策工[[#This Row],[グループ番号]],_グループ[グループ番号],_グループ[規格/装置名]))</f>
        <v/>
      </c>
      <c r="J58" t="str" cm="1">
        <f t="array" ref="J58">_xlfn.IFS(_対策工[[#This Row],[グループ番号]]="","",TRUE,_xlfn.XLOOKUP(_対策工[[#This Row],[グループ番号]],_グループ[グループ番号],_グループ[規模/部位]))</f>
        <v/>
      </c>
      <c r="K58" s="11"/>
      <c r="L58" s="9"/>
      <c r="M58" s="3"/>
      <c r="N58" t="str" cm="1">
        <f t="array" ref="N58">_xlfn.IFS(OR(_対策工[[#This Row],[シナリオ名称]]="",_対策工[[#This Row],[グループ番号]]=""),"",TRUE,_対策工[[#This Row],[グループ番号]]&amp;"-"&amp;_対策工[[#This Row],[制御1]]*100+_対策工[[#This Row],[制御2]])</f>
        <v/>
      </c>
      <c r="Q58" s="14"/>
      <c r="S58" s="12"/>
      <c r="T58" s="3"/>
    </row>
    <row r="59" spans="1:20">
      <c r="A59" s="6" cm="1">
        <f t="array" ref="A59">ROW()-ROW(_対策工[#Headers])</f>
        <v>58</v>
      </c>
      <c r="B59" s="6" t="str" cm="1">
        <f t="array" ref="B59">_xlfn.IFS(_対策工[[#This Row],[シナリオ名称]]="","",
RIGHT(_対策工[[#This Row],[シナリオ名称]],1)="①",1,
RIGHT(_対策工[[#This Row],[シナリオ名称]],1)="②",2,
RIGHT(_対策工[[#This Row],[シナリオ名称]],1)="③",3,
RIGHT(_対策工[[#This Row],[シナリオ名称]],1)="④",4,
ture,"")</f>
        <v/>
      </c>
      <c r="C59" s="3" t="str" cm="1">
        <f t="array" ref="C59">_xlfn.IFS(OR(_対策工[[#This Row],[シナリオ名称]]="",_対策工[[#This Row],[グループ番号]]=""),"",TRUE,COUNTIF(_xlfn.TAKE(_対策工[制御3],_対策工[[#This Row],[通し番号]]),_対策工[[#This Row],[制御3]]))</f>
        <v/>
      </c>
      <c r="D59" t="str">
        <f>_対策工[[#This Row],[シナリオ名称]]&amp;_対策工[[#This Row],[グループ番号]]</f>
        <v/>
      </c>
      <c r="E59" t="str" cm="1">
        <f t="array" ref="E59">_xlfn.IFS(_対策工[[#This Row],[グループ番号]]="","",TRUE,_xlfn.XLOOKUP(_対策工[[#This Row],[グループ番号]],_グループ[グループ番号],_グループ[施設番号]))</f>
        <v/>
      </c>
      <c r="F59" t="str" cm="1">
        <f t="array" ref="F59">_xlfn.IFS(_対策工[[#This Row],[グループ番号]]="","",TRUE,_xlfn.XLOOKUP(_対策工[[#This Row],[グループ番号]],_グループ[グループ番号],_グループ[地区名]))</f>
        <v/>
      </c>
      <c r="G59" t="str" cm="1">
        <f t="array" ref="G59">_xlfn.IFS(_対策工[[#This Row],[グループ番号]]="","",TRUE,_xlfn.XLOOKUP(_対策工[[#This Row],[グループ番号]],_グループ[グループ番号],_グループ[施設名]))</f>
        <v/>
      </c>
      <c r="H59" t="str" cm="1">
        <f t="array" ref="H59">_xlfn.IFS(_対策工[[#This Row],[グループ番号]]="","",TRUE,_xlfn.XLOOKUP(_対策工[[#This Row],[グループ番号]],_グループ[グループ番号],_グループ[形式/設備名]))</f>
        <v/>
      </c>
      <c r="I59" t="str" cm="1">
        <f t="array" ref="I59">_xlfn.IFS(_対策工[[#This Row],[グループ番号]]="","",TRUE,_xlfn.XLOOKUP(_対策工[[#This Row],[グループ番号]],_グループ[グループ番号],_グループ[規格/装置名]))</f>
        <v/>
      </c>
      <c r="J59" t="str" cm="1">
        <f t="array" ref="J59">_xlfn.IFS(_対策工[[#This Row],[グループ番号]]="","",TRUE,_xlfn.XLOOKUP(_対策工[[#This Row],[グループ番号]],_グループ[グループ番号],_グループ[規模/部位]))</f>
        <v/>
      </c>
      <c r="K59" s="11"/>
      <c r="L59" s="9"/>
      <c r="M59" s="3"/>
      <c r="N59" t="str" cm="1">
        <f t="array" ref="N59">_xlfn.IFS(OR(_対策工[[#This Row],[シナリオ名称]]="",_対策工[[#This Row],[グループ番号]]=""),"",TRUE,_対策工[[#This Row],[グループ番号]]&amp;"-"&amp;_対策工[[#This Row],[制御1]]*100+_対策工[[#This Row],[制御2]])</f>
        <v/>
      </c>
      <c r="Q59" s="14"/>
      <c r="S59" s="12"/>
      <c r="T59" s="3"/>
    </row>
    <row r="60" spans="1:20">
      <c r="A60" s="6" cm="1">
        <f t="array" ref="A60">ROW()-ROW(_対策工[#Headers])</f>
        <v>59</v>
      </c>
      <c r="B60" s="6" t="str" cm="1">
        <f t="array" ref="B60">_xlfn.IFS(_対策工[[#This Row],[シナリオ名称]]="","",
RIGHT(_対策工[[#This Row],[シナリオ名称]],1)="①",1,
RIGHT(_対策工[[#This Row],[シナリオ名称]],1)="②",2,
RIGHT(_対策工[[#This Row],[シナリオ名称]],1)="③",3,
RIGHT(_対策工[[#This Row],[シナリオ名称]],1)="④",4,
ture,"")</f>
        <v/>
      </c>
      <c r="C60" s="3" t="str" cm="1">
        <f t="array" ref="C60">_xlfn.IFS(OR(_対策工[[#This Row],[シナリオ名称]]="",_対策工[[#This Row],[グループ番号]]=""),"",TRUE,COUNTIF(_xlfn.TAKE(_対策工[制御3],_対策工[[#This Row],[通し番号]]),_対策工[[#This Row],[制御3]]))</f>
        <v/>
      </c>
      <c r="D60" t="str">
        <f>_対策工[[#This Row],[シナリオ名称]]&amp;_対策工[[#This Row],[グループ番号]]</f>
        <v/>
      </c>
      <c r="E60" t="str" cm="1">
        <f t="array" ref="E60">_xlfn.IFS(_対策工[[#This Row],[グループ番号]]="","",TRUE,_xlfn.XLOOKUP(_対策工[[#This Row],[グループ番号]],_グループ[グループ番号],_グループ[施設番号]))</f>
        <v/>
      </c>
      <c r="F60" t="str" cm="1">
        <f t="array" ref="F60">_xlfn.IFS(_対策工[[#This Row],[グループ番号]]="","",TRUE,_xlfn.XLOOKUP(_対策工[[#This Row],[グループ番号]],_グループ[グループ番号],_グループ[地区名]))</f>
        <v/>
      </c>
      <c r="G60" t="str" cm="1">
        <f t="array" ref="G60">_xlfn.IFS(_対策工[[#This Row],[グループ番号]]="","",TRUE,_xlfn.XLOOKUP(_対策工[[#This Row],[グループ番号]],_グループ[グループ番号],_グループ[施設名]))</f>
        <v/>
      </c>
      <c r="H60" t="str" cm="1">
        <f t="array" ref="H60">_xlfn.IFS(_対策工[[#This Row],[グループ番号]]="","",TRUE,_xlfn.XLOOKUP(_対策工[[#This Row],[グループ番号]],_グループ[グループ番号],_グループ[形式/設備名]))</f>
        <v/>
      </c>
      <c r="I60" t="str" cm="1">
        <f t="array" ref="I60">_xlfn.IFS(_対策工[[#This Row],[グループ番号]]="","",TRUE,_xlfn.XLOOKUP(_対策工[[#This Row],[グループ番号]],_グループ[グループ番号],_グループ[規格/装置名]))</f>
        <v/>
      </c>
      <c r="J60" t="str" cm="1">
        <f t="array" ref="J60">_xlfn.IFS(_対策工[[#This Row],[グループ番号]]="","",TRUE,_xlfn.XLOOKUP(_対策工[[#This Row],[グループ番号]],_グループ[グループ番号],_グループ[規模/部位]))</f>
        <v/>
      </c>
      <c r="K60" s="11"/>
      <c r="L60" s="9"/>
      <c r="M60" s="3"/>
      <c r="N60" t="str" cm="1">
        <f t="array" ref="N60">_xlfn.IFS(OR(_対策工[[#This Row],[シナリオ名称]]="",_対策工[[#This Row],[グループ番号]]=""),"",TRUE,_対策工[[#This Row],[グループ番号]]&amp;"-"&amp;_対策工[[#This Row],[制御1]]*100+_対策工[[#This Row],[制御2]])</f>
        <v/>
      </c>
      <c r="Q60" s="14"/>
      <c r="S60" s="12"/>
      <c r="T60" s="3"/>
    </row>
    <row r="61" spans="1:20">
      <c r="A61" s="6" cm="1">
        <f t="array" ref="A61">ROW()-ROW(_対策工[#Headers])</f>
        <v>60</v>
      </c>
      <c r="B61" s="6" t="str" cm="1">
        <f t="array" ref="B61">_xlfn.IFS(_対策工[[#This Row],[シナリオ名称]]="","",
RIGHT(_対策工[[#This Row],[シナリオ名称]],1)="①",1,
RIGHT(_対策工[[#This Row],[シナリオ名称]],1)="②",2,
RIGHT(_対策工[[#This Row],[シナリオ名称]],1)="③",3,
RIGHT(_対策工[[#This Row],[シナリオ名称]],1)="④",4,
ture,"")</f>
        <v/>
      </c>
      <c r="C61" s="3" t="str" cm="1">
        <f t="array" ref="C61">_xlfn.IFS(OR(_対策工[[#This Row],[シナリオ名称]]="",_対策工[[#This Row],[グループ番号]]=""),"",TRUE,COUNTIF(_xlfn.TAKE(_対策工[制御3],_対策工[[#This Row],[通し番号]]),_対策工[[#This Row],[制御3]]))</f>
        <v/>
      </c>
      <c r="D61" t="str">
        <f>_対策工[[#This Row],[シナリオ名称]]&amp;_対策工[[#This Row],[グループ番号]]</f>
        <v/>
      </c>
      <c r="E61" t="str" cm="1">
        <f t="array" ref="E61">_xlfn.IFS(_対策工[[#This Row],[グループ番号]]="","",TRUE,_xlfn.XLOOKUP(_対策工[[#This Row],[グループ番号]],_グループ[グループ番号],_グループ[施設番号]))</f>
        <v/>
      </c>
      <c r="F61" t="str" cm="1">
        <f t="array" ref="F61">_xlfn.IFS(_対策工[[#This Row],[グループ番号]]="","",TRUE,_xlfn.XLOOKUP(_対策工[[#This Row],[グループ番号]],_グループ[グループ番号],_グループ[地区名]))</f>
        <v/>
      </c>
      <c r="G61" t="str" cm="1">
        <f t="array" ref="G61">_xlfn.IFS(_対策工[[#This Row],[グループ番号]]="","",TRUE,_xlfn.XLOOKUP(_対策工[[#This Row],[グループ番号]],_グループ[グループ番号],_グループ[施設名]))</f>
        <v/>
      </c>
      <c r="H61" t="str" cm="1">
        <f t="array" ref="H61">_xlfn.IFS(_対策工[[#This Row],[グループ番号]]="","",TRUE,_xlfn.XLOOKUP(_対策工[[#This Row],[グループ番号]],_グループ[グループ番号],_グループ[形式/設備名]))</f>
        <v/>
      </c>
      <c r="I61" t="str" cm="1">
        <f t="array" ref="I61">_xlfn.IFS(_対策工[[#This Row],[グループ番号]]="","",TRUE,_xlfn.XLOOKUP(_対策工[[#This Row],[グループ番号]],_グループ[グループ番号],_グループ[規格/装置名]))</f>
        <v/>
      </c>
      <c r="J61" t="str" cm="1">
        <f t="array" ref="J61">_xlfn.IFS(_対策工[[#This Row],[グループ番号]]="","",TRUE,_xlfn.XLOOKUP(_対策工[[#This Row],[グループ番号]],_グループ[グループ番号],_グループ[規模/部位]))</f>
        <v/>
      </c>
      <c r="K61" s="11"/>
      <c r="L61" s="9"/>
      <c r="M61" s="3"/>
      <c r="N61" t="str" cm="1">
        <f t="array" ref="N61">_xlfn.IFS(OR(_対策工[[#This Row],[シナリオ名称]]="",_対策工[[#This Row],[グループ番号]]=""),"",TRUE,_対策工[[#This Row],[グループ番号]]&amp;"-"&amp;_対策工[[#This Row],[制御1]]*100+_対策工[[#This Row],[制御2]])</f>
        <v/>
      </c>
      <c r="Q61" s="14"/>
      <c r="S61" s="12"/>
      <c r="T61" s="3"/>
    </row>
    <row r="62" spans="1:20">
      <c r="A62" s="6" cm="1">
        <f t="array" ref="A62">ROW()-ROW(_対策工[#Headers])</f>
        <v>61</v>
      </c>
      <c r="B62" s="6" t="str" cm="1">
        <f t="array" ref="B62">_xlfn.IFS(_対策工[[#This Row],[シナリオ名称]]="","",
RIGHT(_対策工[[#This Row],[シナリオ名称]],1)="①",1,
RIGHT(_対策工[[#This Row],[シナリオ名称]],1)="②",2,
RIGHT(_対策工[[#This Row],[シナリオ名称]],1)="③",3,
RIGHT(_対策工[[#This Row],[シナリオ名称]],1)="④",4,
ture,"")</f>
        <v/>
      </c>
      <c r="C62" s="3" t="str" cm="1">
        <f t="array" ref="C62">_xlfn.IFS(OR(_対策工[[#This Row],[シナリオ名称]]="",_対策工[[#This Row],[グループ番号]]=""),"",TRUE,COUNTIF(_xlfn.TAKE(_対策工[制御3],_対策工[[#This Row],[通し番号]]),_対策工[[#This Row],[制御3]]))</f>
        <v/>
      </c>
      <c r="D62" t="str">
        <f>_対策工[[#This Row],[シナリオ名称]]&amp;_対策工[[#This Row],[グループ番号]]</f>
        <v/>
      </c>
      <c r="E62" t="str" cm="1">
        <f t="array" ref="E62">_xlfn.IFS(_対策工[[#This Row],[グループ番号]]="","",TRUE,_xlfn.XLOOKUP(_対策工[[#This Row],[グループ番号]],_グループ[グループ番号],_グループ[施設番号]))</f>
        <v/>
      </c>
      <c r="F62" t="str" cm="1">
        <f t="array" ref="F62">_xlfn.IFS(_対策工[[#This Row],[グループ番号]]="","",TRUE,_xlfn.XLOOKUP(_対策工[[#This Row],[グループ番号]],_グループ[グループ番号],_グループ[地区名]))</f>
        <v/>
      </c>
      <c r="G62" t="str" cm="1">
        <f t="array" ref="G62">_xlfn.IFS(_対策工[[#This Row],[グループ番号]]="","",TRUE,_xlfn.XLOOKUP(_対策工[[#This Row],[グループ番号]],_グループ[グループ番号],_グループ[施設名]))</f>
        <v/>
      </c>
      <c r="H62" t="str" cm="1">
        <f t="array" ref="H62">_xlfn.IFS(_対策工[[#This Row],[グループ番号]]="","",TRUE,_xlfn.XLOOKUP(_対策工[[#This Row],[グループ番号]],_グループ[グループ番号],_グループ[形式/設備名]))</f>
        <v/>
      </c>
      <c r="I62" t="str" cm="1">
        <f t="array" ref="I62">_xlfn.IFS(_対策工[[#This Row],[グループ番号]]="","",TRUE,_xlfn.XLOOKUP(_対策工[[#This Row],[グループ番号]],_グループ[グループ番号],_グループ[規格/装置名]))</f>
        <v/>
      </c>
      <c r="J62" t="str" cm="1">
        <f t="array" ref="J62">_xlfn.IFS(_対策工[[#This Row],[グループ番号]]="","",TRUE,_xlfn.XLOOKUP(_対策工[[#This Row],[グループ番号]],_グループ[グループ番号],_グループ[規模/部位]))</f>
        <v/>
      </c>
      <c r="K62" s="11"/>
      <c r="L62" s="9"/>
      <c r="M62" s="3"/>
      <c r="N62" t="str" cm="1">
        <f t="array" ref="N62">_xlfn.IFS(OR(_対策工[[#This Row],[シナリオ名称]]="",_対策工[[#This Row],[グループ番号]]=""),"",TRUE,_対策工[[#This Row],[グループ番号]]&amp;"-"&amp;_対策工[[#This Row],[制御1]]*100+_対策工[[#This Row],[制御2]])</f>
        <v/>
      </c>
      <c r="Q62" s="14"/>
      <c r="S62" s="12"/>
      <c r="T62" s="3"/>
    </row>
    <row r="63" spans="1:20">
      <c r="A63" s="6" cm="1">
        <f t="array" ref="A63">ROW()-ROW(_対策工[#Headers])</f>
        <v>62</v>
      </c>
      <c r="B63" s="6" t="str" cm="1">
        <f t="array" ref="B63">_xlfn.IFS(_対策工[[#This Row],[シナリオ名称]]="","",
RIGHT(_対策工[[#This Row],[シナリオ名称]],1)="①",1,
RIGHT(_対策工[[#This Row],[シナリオ名称]],1)="②",2,
RIGHT(_対策工[[#This Row],[シナリオ名称]],1)="③",3,
RIGHT(_対策工[[#This Row],[シナリオ名称]],1)="④",4,
ture,"")</f>
        <v/>
      </c>
      <c r="C63" s="3" t="str" cm="1">
        <f t="array" ref="C63">_xlfn.IFS(OR(_対策工[[#This Row],[シナリオ名称]]="",_対策工[[#This Row],[グループ番号]]=""),"",TRUE,COUNTIF(_xlfn.TAKE(_対策工[制御3],_対策工[[#This Row],[通し番号]]),_対策工[[#This Row],[制御3]]))</f>
        <v/>
      </c>
      <c r="D63" t="str">
        <f>_対策工[[#This Row],[シナリオ名称]]&amp;_対策工[[#This Row],[グループ番号]]</f>
        <v/>
      </c>
      <c r="E63" t="str" cm="1">
        <f t="array" ref="E63">_xlfn.IFS(_対策工[[#This Row],[グループ番号]]="","",TRUE,_xlfn.XLOOKUP(_対策工[[#This Row],[グループ番号]],_グループ[グループ番号],_グループ[施設番号]))</f>
        <v/>
      </c>
      <c r="F63" t="str" cm="1">
        <f t="array" ref="F63">_xlfn.IFS(_対策工[[#This Row],[グループ番号]]="","",TRUE,_xlfn.XLOOKUP(_対策工[[#This Row],[グループ番号]],_グループ[グループ番号],_グループ[地区名]))</f>
        <v/>
      </c>
      <c r="G63" t="str" cm="1">
        <f t="array" ref="G63">_xlfn.IFS(_対策工[[#This Row],[グループ番号]]="","",TRUE,_xlfn.XLOOKUP(_対策工[[#This Row],[グループ番号]],_グループ[グループ番号],_グループ[施設名]))</f>
        <v/>
      </c>
      <c r="H63" t="str" cm="1">
        <f t="array" ref="H63">_xlfn.IFS(_対策工[[#This Row],[グループ番号]]="","",TRUE,_xlfn.XLOOKUP(_対策工[[#This Row],[グループ番号]],_グループ[グループ番号],_グループ[形式/設備名]))</f>
        <v/>
      </c>
      <c r="I63" t="str" cm="1">
        <f t="array" ref="I63">_xlfn.IFS(_対策工[[#This Row],[グループ番号]]="","",TRUE,_xlfn.XLOOKUP(_対策工[[#This Row],[グループ番号]],_グループ[グループ番号],_グループ[規格/装置名]))</f>
        <v/>
      </c>
      <c r="J63" t="str" cm="1">
        <f t="array" ref="J63">_xlfn.IFS(_対策工[[#This Row],[グループ番号]]="","",TRUE,_xlfn.XLOOKUP(_対策工[[#This Row],[グループ番号]],_グループ[グループ番号],_グループ[規模/部位]))</f>
        <v/>
      </c>
      <c r="K63" s="11"/>
      <c r="L63" s="9"/>
      <c r="M63" s="3"/>
      <c r="N63" t="str" cm="1">
        <f t="array" ref="N63">_xlfn.IFS(OR(_対策工[[#This Row],[シナリオ名称]]="",_対策工[[#This Row],[グループ番号]]=""),"",TRUE,_対策工[[#This Row],[グループ番号]]&amp;"-"&amp;_対策工[[#This Row],[制御1]]*100+_対策工[[#This Row],[制御2]])</f>
        <v/>
      </c>
      <c r="Q63" s="14"/>
      <c r="S63" s="12"/>
      <c r="T63" s="3"/>
    </row>
    <row r="64" spans="1:20">
      <c r="A64" s="6" cm="1">
        <f t="array" ref="A64">ROW()-ROW(_対策工[#Headers])</f>
        <v>63</v>
      </c>
      <c r="B64" s="6" t="str" cm="1">
        <f t="array" ref="B64">_xlfn.IFS(_対策工[[#This Row],[シナリオ名称]]="","",
RIGHT(_対策工[[#This Row],[シナリオ名称]],1)="①",1,
RIGHT(_対策工[[#This Row],[シナリオ名称]],1)="②",2,
RIGHT(_対策工[[#This Row],[シナリオ名称]],1)="③",3,
RIGHT(_対策工[[#This Row],[シナリオ名称]],1)="④",4,
ture,"")</f>
        <v/>
      </c>
      <c r="C64" s="3" t="str" cm="1">
        <f t="array" ref="C64">_xlfn.IFS(OR(_対策工[[#This Row],[シナリオ名称]]="",_対策工[[#This Row],[グループ番号]]=""),"",TRUE,COUNTIF(_xlfn.TAKE(_対策工[制御3],_対策工[[#This Row],[通し番号]]),_対策工[[#This Row],[制御3]]))</f>
        <v/>
      </c>
      <c r="D64" t="str">
        <f>_対策工[[#This Row],[シナリオ名称]]&amp;_対策工[[#This Row],[グループ番号]]</f>
        <v/>
      </c>
      <c r="E64" t="str" cm="1">
        <f t="array" ref="E64">_xlfn.IFS(_対策工[[#This Row],[グループ番号]]="","",TRUE,_xlfn.XLOOKUP(_対策工[[#This Row],[グループ番号]],_グループ[グループ番号],_グループ[施設番号]))</f>
        <v/>
      </c>
      <c r="F64" t="str" cm="1">
        <f t="array" ref="F64">_xlfn.IFS(_対策工[[#This Row],[グループ番号]]="","",TRUE,_xlfn.XLOOKUP(_対策工[[#This Row],[グループ番号]],_グループ[グループ番号],_グループ[地区名]))</f>
        <v/>
      </c>
      <c r="G64" t="str" cm="1">
        <f t="array" ref="G64">_xlfn.IFS(_対策工[[#This Row],[グループ番号]]="","",TRUE,_xlfn.XLOOKUP(_対策工[[#This Row],[グループ番号]],_グループ[グループ番号],_グループ[施設名]))</f>
        <v/>
      </c>
      <c r="H64" t="str" cm="1">
        <f t="array" ref="H64">_xlfn.IFS(_対策工[[#This Row],[グループ番号]]="","",TRUE,_xlfn.XLOOKUP(_対策工[[#This Row],[グループ番号]],_グループ[グループ番号],_グループ[形式/設備名]))</f>
        <v/>
      </c>
      <c r="I64" t="str" cm="1">
        <f t="array" ref="I64">_xlfn.IFS(_対策工[[#This Row],[グループ番号]]="","",TRUE,_xlfn.XLOOKUP(_対策工[[#This Row],[グループ番号]],_グループ[グループ番号],_グループ[規格/装置名]))</f>
        <v/>
      </c>
      <c r="J64" t="str" cm="1">
        <f t="array" ref="J64">_xlfn.IFS(_対策工[[#This Row],[グループ番号]]="","",TRUE,_xlfn.XLOOKUP(_対策工[[#This Row],[グループ番号]],_グループ[グループ番号],_グループ[規模/部位]))</f>
        <v/>
      </c>
      <c r="K64" s="11"/>
      <c r="L64" s="9"/>
      <c r="M64" s="3"/>
      <c r="N64" t="str" cm="1">
        <f t="array" ref="N64">_xlfn.IFS(OR(_対策工[[#This Row],[シナリオ名称]]="",_対策工[[#This Row],[グループ番号]]=""),"",TRUE,_対策工[[#This Row],[グループ番号]]&amp;"-"&amp;_対策工[[#This Row],[制御1]]*100+_対策工[[#This Row],[制御2]])</f>
        <v/>
      </c>
      <c r="Q64" s="14"/>
      <c r="S64" s="12"/>
      <c r="T64" s="3"/>
    </row>
    <row r="65" spans="1:20">
      <c r="A65" s="6" cm="1">
        <f t="array" ref="A65">ROW()-ROW(_対策工[#Headers])</f>
        <v>64</v>
      </c>
      <c r="B65" s="6" t="str" cm="1">
        <f t="array" ref="B65">_xlfn.IFS(_対策工[[#This Row],[シナリオ名称]]="","",
RIGHT(_対策工[[#This Row],[シナリオ名称]],1)="①",1,
RIGHT(_対策工[[#This Row],[シナリオ名称]],1)="②",2,
RIGHT(_対策工[[#This Row],[シナリオ名称]],1)="③",3,
RIGHT(_対策工[[#This Row],[シナリオ名称]],1)="④",4,
ture,"")</f>
        <v/>
      </c>
      <c r="C65" s="3" t="str" cm="1">
        <f t="array" ref="C65">_xlfn.IFS(OR(_対策工[[#This Row],[シナリオ名称]]="",_対策工[[#This Row],[グループ番号]]=""),"",TRUE,COUNTIF(_xlfn.TAKE(_対策工[制御3],_対策工[[#This Row],[通し番号]]),_対策工[[#This Row],[制御3]]))</f>
        <v/>
      </c>
      <c r="D65" t="str">
        <f>_対策工[[#This Row],[シナリオ名称]]&amp;_対策工[[#This Row],[グループ番号]]</f>
        <v/>
      </c>
      <c r="E65" t="str" cm="1">
        <f t="array" ref="E65">_xlfn.IFS(_対策工[[#This Row],[グループ番号]]="","",TRUE,_xlfn.XLOOKUP(_対策工[[#This Row],[グループ番号]],_グループ[グループ番号],_グループ[施設番号]))</f>
        <v/>
      </c>
      <c r="F65" t="str" cm="1">
        <f t="array" ref="F65">_xlfn.IFS(_対策工[[#This Row],[グループ番号]]="","",TRUE,_xlfn.XLOOKUP(_対策工[[#This Row],[グループ番号]],_グループ[グループ番号],_グループ[地区名]))</f>
        <v/>
      </c>
      <c r="G65" t="str" cm="1">
        <f t="array" ref="G65">_xlfn.IFS(_対策工[[#This Row],[グループ番号]]="","",TRUE,_xlfn.XLOOKUP(_対策工[[#This Row],[グループ番号]],_グループ[グループ番号],_グループ[施設名]))</f>
        <v/>
      </c>
      <c r="H65" t="str" cm="1">
        <f t="array" ref="H65">_xlfn.IFS(_対策工[[#This Row],[グループ番号]]="","",TRUE,_xlfn.XLOOKUP(_対策工[[#This Row],[グループ番号]],_グループ[グループ番号],_グループ[形式/設備名]))</f>
        <v/>
      </c>
      <c r="I65" t="str" cm="1">
        <f t="array" ref="I65">_xlfn.IFS(_対策工[[#This Row],[グループ番号]]="","",TRUE,_xlfn.XLOOKUP(_対策工[[#This Row],[グループ番号]],_グループ[グループ番号],_グループ[規格/装置名]))</f>
        <v/>
      </c>
      <c r="J65" t="str" cm="1">
        <f t="array" ref="J65">_xlfn.IFS(_対策工[[#This Row],[グループ番号]]="","",TRUE,_xlfn.XLOOKUP(_対策工[[#This Row],[グループ番号]],_グループ[グループ番号],_グループ[規模/部位]))</f>
        <v/>
      </c>
      <c r="K65" s="11"/>
      <c r="L65" s="9"/>
      <c r="M65" s="3"/>
      <c r="N65" t="str" cm="1">
        <f t="array" ref="N65">_xlfn.IFS(OR(_対策工[[#This Row],[シナリオ名称]]="",_対策工[[#This Row],[グループ番号]]=""),"",TRUE,_対策工[[#This Row],[グループ番号]]&amp;"-"&amp;_対策工[[#This Row],[制御1]]*100+_対策工[[#This Row],[制御2]])</f>
        <v/>
      </c>
      <c r="Q65" s="14"/>
      <c r="S65" s="12"/>
      <c r="T65" s="3"/>
    </row>
    <row r="66" spans="1:20">
      <c r="A66" s="6" cm="1">
        <f t="array" ref="A66">ROW()-ROW(_対策工[#Headers])</f>
        <v>65</v>
      </c>
      <c r="B66" s="6" t="str" cm="1">
        <f t="array" ref="B66">_xlfn.IFS(_対策工[[#This Row],[シナリオ名称]]="","",
RIGHT(_対策工[[#This Row],[シナリオ名称]],1)="①",1,
RIGHT(_対策工[[#This Row],[シナリオ名称]],1)="②",2,
RIGHT(_対策工[[#This Row],[シナリオ名称]],1)="③",3,
RIGHT(_対策工[[#This Row],[シナリオ名称]],1)="④",4,
ture,"")</f>
        <v/>
      </c>
      <c r="C66" s="3" t="str" cm="1">
        <f t="array" ref="C66">_xlfn.IFS(OR(_対策工[[#This Row],[シナリオ名称]]="",_対策工[[#This Row],[グループ番号]]=""),"",TRUE,COUNTIF(_xlfn.TAKE(_対策工[制御3],_対策工[[#This Row],[通し番号]]),_対策工[[#This Row],[制御3]]))</f>
        <v/>
      </c>
      <c r="D66" t="str">
        <f>_対策工[[#This Row],[シナリオ名称]]&amp;_対策工[[#This Row],[グループ番号]]</f>
        <v/>
      </c>
      <c r="E66" t="str" cm="1">
        <f t="array" ref="E66">_xlfn.IFS(_対策工[[#This Row],[グループ番号]]="","",TRUE,_xlfn.XLOOKUP(_対策工[[#This Row],[グループ番号]],_グループ[グループ番号],_グループ[施設番号]))</f>
        <v/>
      </c>
      <c r="F66" t="str" cm="1">
        <f t="array" ref="F66">_xlfn.IFS(_対策工[[#This Row],[グループ番号]]="","",TRUE,_xlfn.XLOOKUP(_対策工[[#This Row],[グループ番号]],_グループ[グループ番号],_グループ[地区名]))</f>
        <v/>
      </c>
      <c r="G66" t="str" cm="1">
        <f t="array" ref="G66">_xlfn.IFS(_対策工[[#This Row],[グループ番号]]="","",TRUE,_xlfn.XLOOKUP(_対策工[[#This Row],[グループ番号]],_グループ[グループ番号],_グループ[施設名]))</f>
        <v/>
      </c>
      <c r="H66" t="str" cm="1">
        <f t="array" ref="H66">_xlfn.IFS(_対策工[[#This Row],[グループ番号]]="","",TRUE,_xlfn.XLOOKUP(_対策工[[#This Row],[グループ番号]],_グループ[グループ番号],_グループ[形式/設備名]))</f>
        <v/>
      </c>
      <c r="I66" t="str" cm="1">
        <f t="array" ref="I66">_xlfn.IFS(_対策工[[#This Row],[グループ番号]]="","",TRUE,_xlfn.XLOOKUP(_対策工[[#This Row],[グループ番号]],_グループ[グループ番号],_グループ[規格/装置名]))</f>
        <v/>
      </c>
      <c r="J66" t="str" cm="1">
        <f t="array" ref="J66">_xlfn.IFS(_対策工[[#This Row],[グループ番号]]="","",TRUE,_xlfn.XLOOKUP(_対策工[[#This Row],[グループ番号]],_グループ[グループ番号],_グループ[規模/部位]))</f>
        <v/>
      </c>
      <c r="K66" s="11"/>
      <c r="L66" s="9"/>
      <c r="M66" s="3"/>
      <c r="N66" t="str" cm="1">
        <f t="array" ref="N66">_xlfn.IFS(OR(_対策工[[#This Row],[シナリオ名称]]="",_対策工[[#This Row],[グループ番号]]=""),"",TRUE,_対策工[[#This Row],[グループ番号]]&amp;"-"&amp;_対策工[[#This Row],[制御1]]*100+_対策工[[#This Row],[制御2]])</f>
        <v/>
      </c>
      <c r="Q66" s="14"/>
      <c r="S66" s="12"/>
      <c r="T66" s="3"/>
    </row>
    <row r="67" spans="1:20">
      <c r="A67" s="6" cm="1">
        <f t="array" ref="A67">ROW()-ROW(_対策工[#Headers])</f>
        <v>66</v>
      </c>
      <c r="B67" s="6" t="str" cm="1">
        <f t="array" ref="B67">_xlfn.IFS(_対策工[[#This Row],[シナリオ名称]]="","",
RIGHT(_対策工[[#This Row],[シナリオ名称]],1)="①",1,
RIGHT(_対策工[[#This Row],[シナリオ名称]],1)="②",2,
RIGHT(_対策工[[#This Row],[シナリオ名称]],1)="③",3,
RIGHT(_対策工[[#This Row],[シナリオ名称]],1)="④",4,
ture,"")</f>
        <v/>
      </c>
      <c r="C67" s="3" t="str" cm="1">
        <f t="array" ref="C67">_xlfn.IFS(OR(_対策工[[#This Row],[シナリオ名称]]="",_対策工[[#This Row],[グループ番号]]=""),"",TRUE,COUNTIF(_xlfn.TAKE(_対策工[制御3],_対策工[[#This Row],[通し番号]]),_対策工[[#This Row],[制御3]]))</f>
        <v/>
      </c>
      <c r="D67" t="str">
        <f>_対策工[[#This Row],[シナリオ名称]]&amp;_対策工[[#This Row],[グループ番号]]</f>
        <v/>
      </c>
      <c r="E67" t="str" cm="1">
        <f t="array" ref="E67">_xlfn.IFS(_対策工[[#This Row],[グループ番号]]="","",TRUE,_xlfn.XLOOKUP(_対策工[[#This Row],[グループ番号]],_グループ[グループ番号],_グループ[施設番号]))</f>
        <v/>
      </c>
      <c r="F67" t="str" cm="1">
        <f t="array" ref="F67">_xlfn.IFS(_対策工[[#This Row],[グループ番号]]="","",TRUE,_xlfn.XLOOKUP(_対策工[[#This Row],[グループ番号]],_グループ[グループ番号],_グループ[地区名]))</f>
        <v/>
      </c>
      <c r="G67" t="str" cm="1">
        <f t="array" ref="G67">_xlfn.IFS(_対策工[[#This Row],[グループ番号]]="","",TRUE,_xlfn.XLOOKUP(_対策工[[#This Row],[グループ番号]],_グループ[グループ番号],_グループ[施設名]))</f>
        <v/>
      </c>
      <c r="H67" t="str" cm="1">
        <f t="array" ref="H67">_xlfn.IFS(_対策工[[#This Row],[グループ番号]]="","",TRUE,_xlfn.XLOOKUP(_対策工[[#This Row],[グループ番号]],_グループ[グループ番号],_グループ[形式/設備名]))</f>
        <v/>
      </c>
      <c r="I67" t="str" cm="1">
        <f t="array" ref="I67">_xlfn.IFS(_対策工[[#This Row],[グループ番号]]="","",TRUE,_xlfn.XLOOKUP(_対策工[[#This Row],[グループ番号]],_グループ[グループ番号],_グループ[規格/装置名]))</f>
        <v/>
      </c>
      <c r="J67" t="str" cm="1">
        <f t="array" ref="J67">_xlfn.IFS(_対策工[[#This Row],[グループ番号]]="","",TRUE,_xlfn.XLOOKUP(_対策工[[#This Row],[グループ番号]],_グループ[グループ番号],_グループ[規模/部位]))</f>
        <v/>
      </c>
      <c r="K67" s="11"/>
      <c r="L67" s="9"/>
      <c r="M67" s="3"/>
      <c r="N67" t="str" cm="1">
        <f t="array" ref="N67">_xlfn.IFS(OR(_対策工[[#This Row],[シナリオ名称]]="",_対策工[[#This Row],[グループ番号]]=""),"",TRUE,_対策工[[#This Row],[グループ番号]]&amp;"-"&amp;_対策工[[#This Row],[制御1]]*100+_対策工[[#This Row],[制御2]])</f>
        <v/>
      </c>
      <c r="Q67" s="14"/>
      <c r="S67" s="12"/>
      <c r="T67" s="3"/>
    </row>
    <row r="68" spans="1:20">
      <c r="A68" s="6" cm="1">
        <f t="array" ref="A68">ROW()-ROW(_対策工[#Headers])</f>
        <v>67</v>
      </c>
      <c r="B68" s="6" t="str" cm="1">
        <f t="array" ref="B68">_xlfn.IFS(_対策工[[#This Row],[シナリオ名称]]="","",
RIGHT(_対策工[[#This Row],[シナリオ名称]],1)="①",1,
RIGHT(_対策工[[#This Row],[シナリオ名称]],1)="②",2,
RIGHT(_対策工[[#This Row],[シナリオ名称]],1)="③",3,
RIGHT(_対策工[[#This Row],[シナリオ名称]],1)="④",4,
ture,"")</f>
        <v/>
      </c>
      <c r="C68" s="3" t="str" cm="1">
        <f t="array" ref="C68">_xlfn.IFS(OR(_対策工[[#This Row],[シナリオ名称]]="",_対策工[[#This Row],[グループ番号]]=""),"",TRUE,COUNTIF(_xlfn.TAKE(_対策工[制御3],_対策工[[#This Row],[通し番号]]),_対策工[[#This Row],[制御3]]))</f>
        <v/>
      </c>
      <c r="D68" t="str">
        <f>_対策工[[#This Row],[シナリオ名称]]&amp;_対策工[[#This Row],[グループ番号]]</f>
        <v/>
      </c>
      <c r="E68" t="str" cm="1">
        <f t="array" ref="E68">_xlfn.IFS(_対策工[[#This Row],[グループ番号]]="","",TRUE,_xlfn.XLOOKUP(_対策工[[#This Row],[グループ番号]],_グループ[グループ番号],_グループ[施設番号]))</f>
        <v/>
      </c>
      <c r="F68" t="str" cm="1">
        <f t="array" ref="F68">_xlfn.IFS(_対策工[[#This Row],[グループ番号]]="","",TRUE,_xlfn.XLOOKUP(_対策工[[#This Row],[グループ番号]],_グループ[グループ番号],_グループ[地区名]))</f>
        <v/>
      </c>
      <c r="G68" t="str" cm="1">
        <f t="array" ref="G68">_xlfn.IFS(_対策工[[#This Row],[グループ番号]]="","",TRUE,_xlfn.XLOOKUP(_対策工[[#This Row],[グループ番号]],_グループ[グループ番号],_グループ[施設名]))</f>
        <v/>
      </c>
      <c r="H68" t="str" cm="1">
        <f t="array" ref="H68">_xlfn.IFS(_対策工[[#This Row],[グループ番号]]="","",TRUE,_xlfn.XLOOKUP(_対策工[[#This Row],[グループ番号]],_グループ[グループ番号],_グループ[形式/設備名]))</f>
        <v/>
      </c>
      <c r="I68" t="str" cm="1">
        <f t="array" ref="I68">_xlfn.IFS(_対策工[[#This Row],[グループ番号]]="","",TRUE,_xlfn.XLOOKUP(_対策工[[#This Row],[グループ番号]],_グループ[グループ番号],_グループ[規格/装置名]))</f>
        <v/>
      </c>
      <c r="J68" t="str" cm="1">
        <f t="array" ref="J68">_xlfn.IFS(_対策工[[#This Row],[グループ番号]]="","",TRUE,_xlfn.XLOOKUP(_対策工[[#This Row],[グループ番号]],_グループ[グループ番号],_グループ[規模/部位]))</f>
        <v/>
      </c>
      <c r="K68" s="11"/>
      <c r="L68" s="9"/>
      <c r="M68" s="3"/>
      <c r="N68" t="str" cm="1">
        <f t="array" ref="N68">_xlfn.IFS(OR(_対策工[[#This Row],[シナリオ名称]]="",_対策工[[#This Row],[グループ番号]]=""),"",TRUE,_対策工[[#This Row],[グループ番号]]&amp;"-"&amp;_対策工[[#This Row],[制御1]]*100+_対策工[[#This Row],[制御2]])</f>
        <v/>
      </c>
      <c r="Q68" s="14"/>
      <c r="S68" s="12"/>
      <c r="T68" s="3"/>
    </row>
    <row r="69" spans="1:20">
      <c r="A69" s="6" cm="1">
        <f t="array" ref="A69">ROW()-ROW(_対策工[#Headers])</f>
        <v>68</v>
      </c>
      <c r="B69" s="6" t="str" cm="1">
        <f t="array" ref="B69">_xlfn.IFS(_対策工[[#This Row],[シナリオ名称]]="","",
RIGHT(_対策工[[#This Row],[シナリオ名称]],1)="①",1,
RIGHT(_対策工[[#This Row],[シナリオ名称]],1)="②",2,
RIGHT(_対策工[[#This Row],[シナリオ名称]],1)="③",3,
RIGHT(_対策工[[#This Row],[シナリオ名称]],1)="④",4,
ture,"")</f>
        <v/>
      </c>
      <c r="C69" s="3" t="str" cm="1">
        <f t="array" ref="C69">_xlfn.IFS(OR(_対策工[[#This Row],[シナリオ名称]]="",_対策工[[#This Row],[グループ番号]]=""),"",TRUE,COUNTIF(_xlfn.TAKE(_対策工[制御3],_対策工[[#This Row],[通し番号]]),_対策工[[#This Row],[制御3]]))</f>
        <v/>
      </c>
      <c r="D69" t="str">
        <f>_対策工[[#This Row],[シナリオ名称]]&amp;_対策工[[#This Row],[グループ番号]]</f>
        <v/>
      </c>
      <c r="E69" t="str" cm="1">
        <f t="array" ref="E69">_xlfn.IFS(_対策工[[#This Row],[グループ番号]]="","",TRUE,_xlfn.XLOOKUP(_対策工[[#This Row],[グループ番号]],_グループ[グループ番号],_グループ[施設番号]))</f>
        <v/>
      </c>
      <c r="F69" t="str" cm="1">
        <f t="array" ref="F69">_xlfn.IFS(_対策工[[#This Row],[グループ番号]]="","",TRUE,_xlfn.XLOOKUP(_対策工[[#This Row],[グループ番号]],_グループ[グループ番号],_グループ[地区名]))</f>
        <v/>
      </c>
      <c r="G69" t="str" cm="1">
        <f t="array" ref="G69">_xlfn.IFS(_対策工[[#This Row],[グループ番号]]="","",TRUE,_xlfn.XLOOKUP(_対策工[[#This Row],[グループ番号]],_グループ[グループ番号],_グループ[施設名]))</f>
        <v/>
      </c>
      <c r="H69" t="str" cm="1">
        <f t="array" ref="H69">_xlfn.IFS(_対策工[[#This Row],[グループ番号]]="","",TRUE,_xlfn.XLOOKUP(_対策工[[#This Row],[グループ番号]],_グループ[グループ番号],_グループ[形式/設備名]))</f>
        <v/>
      </c>
      <c r="I69" t="str" cm="1">
        <f t="array" ref="I69">_xlfn.IFS(_対策工[[#This Row],[グループ番号]]="","",TRUE,_xlfn.XLOOKUP(_対策工[[#This Row],[グループ番号]],_グループ[グループ番号],_グループ[規格/装置名]))</f>
        <v/>
      </c>
      <c r="J69" t="str" cm="1">
        <f t="array" ref="J69">_xlfn.IFS(_対策工[[#This Row],[グループ番号]]="","",TRUE,_xlfn.XLOOKUP(_対策工[[#This Row],[グループ番号]],_グループ[グループ番号],_グループ[規模/部位]))</f>
        <v/>
      </c>
      <c r="K69" s="11"/>
      <c r="L69" s="9"/>
      <c r="M69" s="3"/>
      <c r="N69" t="str" cm="1">
        <f t="array" ref="N69">_xlfn.IFS(OR(_対策工[[#This Row],[シナリオ名称]]="",_対策工[[#This Row],[グループ番号]]=""),"",TRUE,_対策工[[#This Row],[グループ番号]]&amp;"-"&amp;_対策工[[#This Row],[制御1]]*100+_対策工[[#This Row],[制御2]])</f>
        <v/>
      </c>
      <c r="Q69" s="14"/>
      <c r="S69" s="12"/>
      <c r="T69" s="3"/>
    </row>
    <row r="70" spans="1:20">
      <c r="A70" s="6" cm="1">
        <f t="array" ref="A70">ROW()-ROW(_対策工[#Headers])</f>
        <v>69</v>
      </c>
      <c r="B70" s="6" t="str" cm="1">
        <f t="array" ref="B70">_xlfn.IFS(_対策工[[#This Row],[シナリオ名称]]="","",
RIGHT(_対策工[[#This Row],[シナリオ名称]],1)="①",1,
RIGHT(_対策工[[#This Row],[シナリオ名称]],1)="②",2,
RIGHT(_対策工[[#This Row],[シナリオ名称]],1)="③",3,
RIGHT(_対策工[[#This Row],[シナリオ名称]],1)="④",4,
ture,"")</f>
        <v/>
      </c>
      <c r="C70" s="3" t="str" cm="1">
        <f t="array" ref="C70">_xlfn.IFS(OR(_対策工[[#This Row],[シナリオ名称]]="",_対策工[[#This Row],[グループ番号]]=""),"",TRUE,COUNTIF(_xlfn.TAKE(_対策工[制御3],_対策工[[#This Row],[通し番号]]),_対策工[[#This Row],[制御3]]))</f>
        <v/>
      </c>
      <c r="D70" t="str">
        <f>_対策工[[#This Row],[シナリオ名称]]&amp;_対策工[[#This Row],[グループ番号]]</f>
        <v/>
      </c>
      <c r="E70" t="str" cm="1">
        <f t="array" ref="E70">_xlfn.IFS(_対策工[[#This Row],[グループ番号]]="","",TRUE,_xlfn.XLOOKUP(_対策工[[#This Row],[グループ番号]],_グループ[グループ番号],_グループ[施設番号]))</f>
        <v/>
      </c>
      <c r="F70" t="str" cm="1">
        <f t="array" ref="F70">_xlfn.IFS(_対策工[[#This Row],[グループ番号]]="","",TRUE,_xlfn.XLOOKUP(_対策工[[#This Row],[グループ番号]],_グループ[グループ番号],_グループ[地区名]))</f>
        <v/>
      </c>
      <c r="G70" t="str" cm="1">
        <f t="array" ref="G70">_xlfn.IFS(_対策工[[#This Row],[グループ番号]]="","",TRUE,_xlfn.XLOOKUP(_対策工[[#This Row],[グループ番号]],_グループ[グループ番号],_グループ[施設名]))</f>
        <v/>
      </c>
      <c r="H70" t="str" cm="1">
        <f t="array" ref="H70">_xlfn.IFS(_対策工[[#This Row],[グループ番号]]="","",TRUE,_xlfn.XLOOKUP(_対策工[[#This Row],[グループ番号]],_グループ[グループ番号],_グループ[形式/設備名]))</f>
        <v/>
      </c>
      <c r="I70" t="str" cm="1">
        <f t="array" ref="I70">_xlfn.IFS(_対策工[[#This Row],[グループ番号]]="","",TRUE,_xlfn.XLOOKUP(_対策工[[#This Row],[グループ番号]],_グループ[グループ番号],_グループ[規格/装置名]))</f>
        <v/>
      </c>
      <c r="J70" t="str" cm="1">
        <f t="array" ref="J70">_xlfn.IFS(_対策工[[#This Row],[グループ番号]]="","",TRUE,_xlfn.XLOOKUP(_対策工[[#This Row],[グループ番号]],_グループ[グループ番号],_グループ[規模/部位]))</f>
        <v/>
      </c>
      <c r="K70" s="11"/>
      <c r="L70" s="9"/>
      <c r="M70" s="3"/>
      <c r="N70" t="str" cm="1">
        <f t="array" ref="N70">_xlfn.IFS(OR(_対策工[[#This Row],[シナリオ名称]]="",_対策工[[#This Row],[グループ番号]]=""),"",TRUE,_対策工[[#This Row],[グループ番号]]&amp;"-"&amp;_対策工[[#This Row],[制御1]]*100+_対策工[[#This Row],[制御2]])</f>
        <v/>
      </c>
      <c r="Q70" s="14"/>
      <c r="S70" s="12"/>
      <c r="T70" s="3"/>
    </row>
    <row r="71" spans="1:20">
      <c r="A71" s="6" cm="1">
        <f t="array" ref="A71">ROW()-ROW(_対策工[#Headers])</f>
        <v>70</v>
      </c>
      <c r="B71" s="6" t="str" cm="1">
        <f t="array" ref="B71">_xlfn.IFS(_対策工[[#This Row],[シナリオ名称]]="","",
RIGHT(_対策工[[#This Row],[シナリオ名称]],1)="①",1,
RIGHT(_対策工[[#This Row],[シナリオ名称]],1)="②",2,
RIGHT(_対策工[[#This Row],[シナリオ名称]],1)="③",3,
RIGHT(_対策工[[#This Row],[シナリオ名称]],1)="④",4,
ture,"")</f>
        <v/>
      </c>
      <c r="C71" s="3" t="str" cm="1">
        <f t="array" ref="C71">_xlfn.IFS(OR(_対策工[[#This Row],[シナリオ名称]]="",_対策工[[#This Row],[グループ番号]]=""),"",TRUE,COUNTIF(_xlfn.TAKE(_対策工[制御3],_対策工[[#This Row],[通し番号]]),_対策工[[#This Row],[制御3]]))</f>
        <v/>
      </c>
      <c r="D71" t="str">
        <f>_対策工[[#This Row],[シナリオ名称]]&amp;_対策工[[#This Row],[グループ番号]]</f>
        <v/>
      </c>
      <c r="E71" t="str" cm="1">
        <f t="array" ref="E71">_xlfn.IFS(_対策工[[#This Row],[グループ番号]]="","",TRUE,_xlfn.XLOOKUP(_対策工[[#This Row],[グループ番号]],_グループ[グループ番号],_グループ[施設番号]))</f>
        <v/>
      </c>
      <c r="F71" t="str" cm="1">
        <f t="array" ref="F71">_xlfn.IFS(_対策工[[#This Row],[グループ番号]]="","",TRUE,_xlfn.XLOOKUP(_対策工[[#This Row],[グループ番号]],_グループ[グループ番号],_グループ[地区名]))</f>
        <v/>
      </c>
      <c r="G71" t="str" cm="1">
        <f t="array" ref="G71">_xlfn.IFS(_対策工[[#This Row],[グループ番号]]="","",TRUE,_xlfn.XLOOKUP(_対策工[[#This Row],[グループ番号]],_グループ[グループ番号],_グループ[施設名]))</f>
        <v/>
      </c>
      <c r="H71" t="str" cm="1">
        <f t="array" ref="H71">_xlfn.IFS(_対策工[[#This Row],[グループ番号]]="","",TRUE,_xlfn.XLOOKUP(_対策工[[#This Row],[グループ番号]],_グループ[グループ番号],_グループ[形式/設備名]))</f>
        <v/>
      </c>
      <c r="I71" t="str" cm="1">
        <f t="array" ref="I71">_xlfn.IFS(_対策工[[#This Row],[グループ番号]]="","",TRUE,_xlfn.XLOOKUP(_対策工[[#This Row],[グループ番号]],_グループ[グループ番号],_グループ[規格/装置名]))</f>
        <v/>
      </c>
      <c r="J71" t="str" cm="1">
        <f t="array" ref="J71">_xlfn.IFS(_対策工[[#This Row],[グループ番号]]="","",TRUE,_xlfn.XLOOKUP(_対策工[[#This Row],[グループ番号]],_グループ[グループ番号],_グループ[規模/部位]))</f>
        <v/>
      </c>
      <c r="K71" s="11"/>
      <c r="L71" s="9"/>
      <c r="M71" s="3"/>
      <c r="N71" t="str" cm="1">
        <f t="array" ref="N71">_xlfn.IFS(OR(_対策工[[#This Row],[シナリオ名称]]="",_対策工[[#This Row],[グループ番号]]=""),"",TRUE,_対策工[[#This Row],[グループ番号]]&amp;"-"&amp;_対策工[[#This Row],[制御1]]*100+_対策工[[#This Row],[制御2]])</f>
        <v/>
      </c>
      <c r="Q71" s="14"/>
      <c r="S71" s="12"/>
      <c r="T71" s="3"/>
    </row>
    <row r="72" spans="1:20">
      <c r="A72" s="6" cm="1">
        <f t="array" ref="A72">ROW()-ROW(_対策工[#Headers])</f>
        <v>71</v>
      </c>
      <c r="B72" s="6" t="str" cm="1">
        <f t="array" ref="B72">_xlfn.IFS(_対策工[[#This Row],[シナリオ名称]]="","",
RIGHT(_対策工[[#This Row],[シナリオ名称]],1)="①",1,
RIGHT(_対策工[[#This Row],[シナリオ名称]],1)="②",2,
RIGHT(_対策工[[#This Row],[シナリオ名称]],1)="③",3,
RIGHT(_対策工[[#This Row],[シナリオ名称]],1)="④",4,
ture,"")</f>
        <v/>
      </c>
      <c r="C72" s="3" t="str" cm="1">
        <f t="array" ref="C72">_xlfn.IFS(OR(_対策工[[#This Row],[シナリオ名称]]="",_対策工[[#This Row],[グループ番号]]=""),"",TRUE,COUNTIF(_xlfn.TAKE(_対策工[制御3],_対策工[[#This Row],[通し番号]]),_対策工[[#This Row],[制御3]]))</f>
        <v/>
      </c>
      <c r="D72" t="str">
        <f>_対策工[[#This Row],[シナリオ名称]]&amp;_対策工[[#This Row],[グループ番号]]</f>
        <v/>
      </c>
      <c r="E72" t="str" cm="1">
        <f t="array" ref="E72">_xlfn.IFS(_対策工[[#This Row],[グループ番号]]="","",TRUE,_xlfn.XLOOKUP(_対策工[[#This Row],[グループ番号]],_グループ[グループ番号],_グループ[施設番号]))</f>
        <v/>
      </c>
      <c r="F72" t="str" cm="1">
        <f t="array" ref="F72">_xlfn.IFS(_対策工[[#This Row],[グループ番号]]="","",TRUE,_xlfn.XLOOKUP(_対策工[[#This Row],[グループ番号]],_グループ[グループ番号],_グループ[地区名]))</f>
        <v/>
      </c>
      <c r="G72" t="str" cm="1">
        <f t="array" ref="G72">_xlfn.IFS(_対策工[[#This Row],[グループ番号]]="","",TRUE,_xlfn.XLOOKUP(_対策工[[#This Row],[グループ番号]],_グループ[グループ番号],_グループ[施設名]))</f>
        <v/>
      </c>
      <c r="H72" t="str" cm="1">
        <f t="array" ref="H72">_xlfn.IFS(_対策工[[#This Row],[グループ番号]]="","",TRUE,_xlfn.XLOOKUP(_対策工[[#This Row],[グループ番号]],_グループ[グループ番号],_グループ[形式/設備名]))</f>
        <v/>
      </c>
      <c r="I72" t="str" cm="1">
        <f t="array" ref="I72">_xlfn.IFS(_対策工[[#This Row],[グループ番号]]="","",TRUE,_xlfn.XLOOKUP(_対策工[[#This Row],[グループ番号]],_グループ[グループ番号],_グループ[規格/装置名]))</f>
        <v/>
      </c>
      <c r="J72" t="str" cm="1">
        <f t="array" ref="J72">_xlfn.IFS(_対策工[[#This Row],[グループ番号]]="","",TRUE,_xlfn.XLOOKUP(_対策工[[#This Row],[グループ番号]],_グループ[グループ番号],_グループ[規模/部位]))</f>
        <v/>
      </c>
      <c r="K72" s="11"/>
      <c r="L72" s="9"/>
      <c r="M72" s="3"/>
      <c r="N72" t="str" cm="1">
        <f t="array" ref="N72">_xlfn.IFS(OR(_対策工[[#This Row],[シナリオ名称]]="",_対策工[[#This Row],[グループ番号]]=""),"",TRUE,_対策工[[#This Row],[グループ番号]]&amp;"-"&amp;_対策工[[#This Row],[制御1]]*100+_対策工[[#This Row],[制御2]])</f>
        <v/>
      </c>
      <c r="Q72" s="14"/>
      <c r="S72" s="12"/>
      <c r="T72" s="3"/>
    </row>
    <row r="73" spans="1:20">
      <c r="A73" s="6" cm="1">
        <f t="array" ref="A73">ROW()-ROW(_対策工[#Headers])</f>
        <v>72</v>
      </c>
      <c r="B73" s="6" t="str" cm="1">
        <f t="array" ref="B73">_xlfn.IFS(_対策工[[#This Row],[シナリオ名称]]="","",
RIGHT(_対策工[[#This Row],[シナリオ名称]],1)="①",1,
RIGHT(_対策工[[#This Row],[シナリオ名称]],1)="②",2,
RIGHT(_対策工[[#This Row],[シナリオ名称]],1)="③",3,
RIGHT(_対策工[[#This Row],[シナリオ名称]],1)="④",4,
ture,"")</f>
        <v/>
      </c>
      <c r="C73" s="3" t="str" cm="1">
        <f t="array" ref="C73">_xlfn.IFS(OR(_対策工[[#This Row],[シナリオ名称]]="",_対策工[[#This Row],[グループ番号]]=""),"",TRUE,COUNTIF(_xlfn.TAKE(_対策工[制御3],_対策工[[#This Row],[通し番号]]),_対策工[[#This Row],[制御3]]))</f>
        <v/>
      </c>
      <c r="D73" t="str">
        <f>_対策工[[#This Row],[シナリオ名称]]&amp;_対策工[[#This Row],[グループ番号]]</f>
        <v/>
      </c>
      <c r="E73" t="str" cm="1">
        <f t="array" ref="E73">_xlfn.IFS(_対策工[[#This Row],[グループ番号]]="","",TRUE,_xlfn.XLOOKUP(_対策工[[#This Row],[グループ番号]],_グループ[グループ番号],_グループ[施設番号]))</f>
        <v/>
      </c>
      <c r="F73" t="str" cm="1">
        <f t="array" ref="F73">_xlfn.IFS(_対策工[[#This Row],[グループ番号]]="","",TRUE,_xlfn.XLOOKUP(_対策工[[#This Row],[グループ番号]],_グループ[グループ番号],_グループ[地区名]))</f>
        <v/>
      </c>
      <c r="G73" t="str" cm="1">
        <f t="array" ref="G73">_xlfn.IFS(_対策工[[#This Row],[グループ番号]]="","",TRUE,_xlfn.XLOOKUP(_対策工[[#This Row],[グループ番号]],_グループ[グループ番号],_グループ[施設名]))</f>
        <v/>
      </c>
      <c r="H73" t="str" cm="1">
        <f t="array" ref="H73">_xlfn.IFS(_対策工[[#This Row],[グループ番号]]="","",TRUE,_xlfn.XLOOKUP(_対策工[[#This Row],[グループ番号]],_グループ[グループ番号],_グループ[形式/設備名]))</f>
        <v/>
      </c>
      <c r="I73" t="str" cm="1">
        <f t="array" ref="I73">_xlfn.IFS(_対策工[[#This Row],[グループ番号]]="","",TRUE,_xlfn.XLOOKUP(_対策工[[#This Row],[グループ番号]],_グループ[グループ番号],_グループ[規格/装置名]))</f>
        <v/>
      </c>
      <c r="J73" t="str" cm="1">
        <f t="array" ref="J73">_xlfn.IFS(_対策工[[#This Row],[グループ番号]]="","",TRUE,_xlfn.XLOOKUP(_対策工[[#This Row],[グループ番号]],_グループ[グループ番号],_グループ[規模/部位]))</f>
        <v/>
      </c>
      <c r="K73" s="11"/>
      <c r="L73" s="9"/>
      <c r="M73" s="3"/>
      <c r="N73" t="str" cm="1">
        <f t="array" ref="N73">_xlfn.IFS(OR(_対策工[[#This Row],[シナリオ名称]]="",_対策工[[#This Row],[グループ番号]]=""),"",TRUE,_対策工[[#This Row],[グループ番号]]&amp;"-"&amp;_対策工[[#This Row],[制御1]]*100+_対策工[[#This Row],[制御2]])</f>
        <v/>
      </c>
      <c r="Q73" s="14"/>
      <c r="S73" s="12"/>
      <c r="T73" s="3"/>
    </row>
    <row r="74" spans="1:20">
      <c r="A74" s="6" cm="1">
        <f t="array" ref="A74">ROW()-ROW(_対策工[#Headers])</f>
        <v>73</v>
      </c>
      <c r="B74" s="6" t="str" cm="1">
        <f t="array" ref="B74">_xlfn.IFS(_対策工[[#This Row],[シナリオ名称]]="","",
RIGHT(_対策工[[#This Row],[シナリオ名称]],1)="①",1,
RIGHT(_対策工[[#This Row],[シナリオ名称]],1)="②",2,
RIGHT(_対策工[[#This Row],[シナリオ名称]],1)="③",3,
RIGHT(_対策工[[#This Row],[シナリオ名称]],1)="④",4,
ture,"")</f>
        <v/>
      </c>
      <c r="C74" s="3" t="str" cm="1">
        <f t="array" ref="C74">_xlfn.IFS(OR(_対策工[[#This Row],[シナリオ名称]]="",_対策工[[#This Row],[グループ番号]]=""),"",TRUE,COUNTIF(_xlfn.TAKE(_対策工[制御3],_対策工[[#This Row],[通し番号]]),_対策工[[#This Row],[制御3]]))</f>
        <v/>
      </c>
      <c r="D74" t="str">
        <f>_対策工[[#This Row],[シナリオ名称]]&amp;_対策工[[#This Row],[グループ番号]]</f>
        <v/>
      </c>
      <c r="E74" t="str" cm="1">
        <f t="array" ref="E74">_xlfn.IFS(_対策工[[#This Row],[グループ番号]]="","",TRUE,_xlfn.XLOOKUP(_対策工[[#This Row],[グループ番号]],_グループ[グループ番号],_グループ[施設番号]))</f>
        <v/>
      </c>
      <c r="F74" t="str" cm="1">
        <f t="array" ref="F74">_xlfn.IFS(_対策工[[#This Row],[グループ番号]]="","",TRUE,_xlfn.XLOOKUP(_対策工[[#This Row],[グループ番号]],_グループ[グループ番号],_グループ[地区名]))</f>
        <v/>
      </c>
      <c r="G74" t="str" cm="1">
        <f t="array" ref="G74">_xlfn.IFS(_対策工[[#This Row],[グループ番号]]="","",TRUE,_xlfn.XLOOKUP(_対策工[[#This Row],[グループ番号]],_グループ[グループ番号],_グループ[施設名]))</f>
        <v/>
      </c>
      <c r="H74" t="str" cm="1">
        <f t="array" ref="H74">_xlfn.IFS(_対策工[[#This Row],[グループ番号]]="","",TRUE,_xlfn.XLOOKUP(_対策工[[#This Row],[グループ番号]],_グループ[グループ番号],_グループ[形式/設備名]))</f>
        <v/>
      </c>
      <c r="I74" t="str" cm="1">
        <f t="array" ref="I74">_xlfn.IFS(_対策工[[#This Row],[グループ番号]]="","",TRUE,_xlfn.XLOOKUP(_対策工[[#This Row],[グループ番号]],_グループ[グループ番号],_グループ[規格/装置名]))</f>
        <v/>
      </c>
      <c r="J74" t="str" cm="1">
        <f t="array" ref="J74">_xlfn.IFS(_対策工[[#This Row],[グループ番号]]="","",TRUE,_xlfn.XLOOKUP(_対策工[[#This Row],[グループ番号]],_グループ[グループ番号],_グループ[規模/部位]))</f>
        <v/>
      </c>
      <c r="K74" s="11"/>
      <c r="L74" s="9"/>
      <c r="M74" s="3"/>
      <c r="N74" t="str" cm="1">
        <f t="array" ref="N74">_xlfn.IFS(OR(_対策工[[#This Row],[シナリオ名称]]="",_対策工[[#This Row],[グループ番号]]=""),"",TRUE,_対策工[[#This Row],[グループ番号]]&amp;"-"&amp;_対策工[[#This Row],[制御1]]*100+_対策工[[#This Row],[制御2]])</f>
        <v/>
      </c>
      <c r="Q74" s="14"/>
      <c r="S74" s="12"/>
      <c r="T74" s="3"/>
    </row>
    <row r="75" spans="1:20">
      <c r="A75" s="6" cm="1">
        <f t="array" ref="A75">ROW()-ROW(_対策工[#Headers])</f>
        <v>74</v>
      </c>
      <c r="B75" s="6" t="str" cm="1">
        <f t="array" ref="B75">_xlfn.IFS(_対策工[[#This Row],[シナリオ名称]]="","",
RIGHT(_対策工[[#This Row],[シナリオ名称]],1)="①",1,
RIGHT(_対策工[[#This Row],[シナリオ名称]],1)="②",2,
RIGHT(_対策工[[#This Row],[シナリオ名称]],1)="③",3,
RIGHT(_対策工[[#This Row],[シナリオ名称]],1)="④",4,
ture,"")</f>
        <v/>
      </c>
      <c r="C75" s="3" t="str" cm="1">
        <f t="array" ref="C75">_xlfn.IFS(OR(_対策工[[#This Row],[シナリオ名称]]="",_対策工[[#This Row],[グループ番号]]=""),"",TRUE,COUNTIF(_xlfn.TAKE(_対策工[制御3],_対策工[[#This Row],[通し番号]]),_対策工[[#This Row],[制御3]]))</f>
        <v/>
      </c>
      <c r="D75" t="str">
        <f>_対策工[[#This Row],[シナリオ名称]]&amp;_対策工[[#This Row],[グループ番号]]</f>
        <v/>
      </c>
      <c r="E75" t="str" cm="1">
        <f t="array" ref="E75">_xlfn.IFS(_対策工[[#This Row],[グループ番号]]="","",TRUE,_xlfn.XLOOKUP(_対策工[[#This Row],[グループ番号]],_グループ[グループ番号],_グループ[施設番号]))</f>
        <v/>
      </c>
      <c r="F75" t="str" cm="1">
        <f t="array" ref="F75">_xlfn.IFS(_対策工[[#This Row],[グループ番号]]="","",TRUE,_xlfn.XLOOKUP(_対策工[[#This Row],[グループ番号]],_グループ[グループ番号],_グループ[地区名]))</f>
        <v/>
      </c>
      <c r="G75" t="str" cm="1">
        <f t="array" ref="G75">_xlfn.IFS(_対策工[[#This Row],[グループ番号]]="","",TRUE,_xlfn.XLOOKUP(_対策工[[#This Row],[グループ番号]],_グループ[グループ番号],_グループ[施設名]))</f>
        <v/>
      </c>
      <c r="H75" t="str" cm="1">
        <f t="array" ref="H75">_xlfn.IFS(_対策工[[#This Row],[グループ番号]]="","",TRUE,_xlfn.XLOOKUP(_対策工[[#This Row],[グループ番号]],_グループ[グループ番号],_グループ[形式/設備名]))</f>
        <v/>
      </c>
      <c r="I75" t="str" cm="1">
        <f t="array" ref="I75">_xlfn.IFS(_対策工[[#This Row],[グループ番号]]="","",TRUE,_xlfn.XLOOKUP(_対策工[[#This Row],[グループ番号]],_グループ[グループ番号],_グループ[規格/装置名]))</f>
        <v/>
      </c>
      <c r="J75" t="str" cm="1">
        <f t="array" ref="J75">_xlfn.IFS(_対策工[[#This Row],[グループ番号]]="","",TRUE,_xlfn.XLOOKUP(_対策工[[#This Row],[グループ番号]],_グループ[グループ番号],_グループ[規模/部位]))</f>
        <v/>
      </c>
      <c r="K75" s="11"/>
      <c r="L75" s="9"/>
      <c r="M75" s="3"/>
      <c r="N75" t="str" cm="1">
        <f t="array" ref="N75">_xlfn.IFS(OR(_対策工[[#This Row],[シナリオ名称]]="",_対策工[[#This Row],[グループ番号]]=""),"",TRUE,_対策工[[#This Row],[グループ番号]]&amp;"-"&amp;_対策工[[#This Row],[制御1]]*100+_対策工[[#This Row],[制御2]])</f>
        <v/>
      </c>
      <c r="Q75" s="14"/>
      <c r="S75" s="12"/>
      <c r="T75" s="3"/>
    </row>
    <row r="76" spans="1:20">
      <c r="A76" s="6" cm="1">
        <f t="array" ref="A76">ROW()-ROW(_対策工[#Headers])</f>
        <v>75</v>
      </c>
      <c r="B76" s="6" t="str" cm="1">
        <f t="array" ref="B76">_xlfn.IFS(_対策工[[#This Row],[シナリオ名称]]="","",
RIGHT(_対策工[[#This Row],[シナリオ名称]],1)="①",1,
RIGHT(_対策工[[#This Row],[シナリオ名称]],1)="②",2,
RIGHT(_対策工[[#This Row],[シナリオ名称]],1)="③",3,
RIGHT(_対策工[[#This Row],[シナリオ名称]],1)="④",4,
ture,"")</f>
        <v/>
      </c>
      <c r="C76" s="3" t="str" cm="1">
        <f t="array" ref="C76">_xlfn.IFS(OR(_対策工[[#This Row],[シナリオ名称]]="",_対策工[[#This Row],[グループ番号]]=""),"",TRUE,COUNTIF(_xlfn.TAKE(_対策工[制御3],_対策工[[#This Row],[通し番号]]),_対策工[[#This Row],[制御3]]))</f>
        <v/>
      </c>
      <c r="D76" t="str">
        <f>_対策工[[#This Row],[シナリオ名称]]&amp;_対策工[[#This Row],[グループ番号]]</f>
        <v/>
      </c>
      <c r="E76" t="str" cm="1">
        <f t="array" ref="E76">_xlfn.IFS(_対策工[[#This Row],[グループ番号]]="","",TRUE,_xlfn.XLOOKUP(_対策工[[#This Row],[グループ番号]],_グループ[グループ番号],_グループ[施設番号]))</f>
        <v/>
      </c>
      <c r="F76" t="str" cm="1">
        <f t="array" ref="F76">_xlfn.IFS(_対策工[[#This Row],[グループ番号]]="","",TRUE,_xlfn.XLOOKUP(_対策工[[#This Row],[グループ番号]],_グループ[グループ番号],_グループ[地区名]))</f>
        <v/>
      </c>
      <c r="G76" t="str" cm="1">
        <f t="array" ref="G76">_xlfn.IFS(_対策工[[#This Row],[グループ番号]]="","",TRUE,_xlfn.XLOOKUP(_対策工[[#This Row],[グループ番号]],_グループ[グループ番号],_グループ[施設名]))</f>
        <v/>
      </c>
      <c r="H76" t="str" cm="1">
        <f t="array" ref="H76">_xlfn.IFS(_対策工[[#This Row],[グループ番号]]="","",TRUE,_xlfn.XLOOKUP(_対策工[[#This Row],[グループ番号]],_グループ[グループ番号],_グループ[形式/設備名]))</f>
        <v/>
      </c>
      <c r="I76" t="str" cm="1">
        <f t="array" ref="I76">_xlfn.IFS(_対策工[[#This Row],[グループ番号]]="","",TRUE,_xlfn.XLOOKUP(_対策工[[#This Row],[グループ番号]],_グループ[グループ番号],_グループ[規格/装置名]))</f>
        <v/>
      </c>
      <c r="J76" t="str" cm="1">
        <f t="array" ref="J76">_xlfn.IFS(_対策工[[#This Row],[グループ番号]]="","",TRUE,_xlfn.XLOOKUP(_対策工[[#This Row],[グループ番号]],_グループ[グループ番号],_グループ[規模/部位]))</f>
        <v/>
      </c>
      <c r="K76" s="11"/>
      <c r="L76" s="9"/>
      <c r="M76" s="3"/>
      <c r="N76" t="str" cm="1">
        <f t="array" ref="N76">_xlfn.IFS(OR(_対策工[[#This Row],[シナリオ名称]]="",_対策工[[#This Row],[グループ番号]]=""),"",TRUE,_対策工[[#This Row],[グループ番号]]&amp;"-"&amp;_対策工[[#This Row],[制御1]]*100+_対策工[[#This Row],[制御2]])</f>
        <v/>
      </c>
      <c r="Q76" s="14"/>
      <c r="S76" s="12"/>
      <c r="T76" s="3"/>
    </row>
    <row r="77" spans="1:20">
      <c r="A77" s="6" cm="1">
        <f t="array" ref="A77">ROW()-ROW(_対策工[#Headers])</f>
        <v>76</v>
      </c>
      <c r="B77" s="6" t="str" cm="1">
        <f t="array" ref="B77">_xlfn.IFS(_対策工[[#This Row],[シナリオ名称]]="","",
RIGHT(_対策工[[#This Row],[シナリオ名称]],1)="①",1,
RIGHT(_対策工[[#This Row],[シナリオ名称]],1)="②",2,
RIGHT(_対策工[[#This Row],[シナリオ名称]],1)="③",3,
RIGHT(_対策工[[#This Row],[シナリオ名称]],1)="④",4,
ture,"")</f>
        <v/>
      </c>
      <c r="C77" s="3" t="str" cm="1">
        <f t="array" ref="C77">_xlfn.IFS(OR(_対策工[[#This Row],[シナリオ名称]]="",_対策工[[#This Row],[グループ番号]]=""),"",TRUE,COUNTIF(_xlfn.TAKE(_対策工[制御3],_対策工[[#This Row],[通し番号]]),_対策工[[#This Row],[制御3]]))</f>
        <v/>
      </c>
      <c r="D77" t="str">
        <f>_対策工[[#This Row],[シナリオ名称]]&amp;_対策工[[#This Row],[グループ番号]]</f>
        <v/>
      </c>
      <c r="E77" t="str" cm="1">
        <f t="array" ref="E77">_xlfn.IFS(_対策工[[#This Row],[グループ番号]]="","",TRUE,_xlfn.XLOOKUP(_対策工[[#This Row],[グループ番号]],_グループ[グループ番号],_グループ[施設番号]))</f>
        <v/>
      </c>
      <c r="F77" t="str" cm="1">
        <f t="array" ref="F77">_xlfn.IFS(_対策工[[#This Row],[グループ番号]]="","",TRUE,_xlfn.XLOOKUP(_対策工[[#This Row],[グループ番号]],_グループ[グループ番号],_グループ[地区名]))</f>
        <v/>
      </c>
      <c r="G77" t="str" cm="1">
        <f t="array" ref="G77">_xlfn.IFS(_対策工[[#This Row],[グループ番号]]="","",TRUE,_xlfn.XLOOKUP(_対策工[[#This Row],[グループ番号]],_グループ[グループ番号],_グループ[施設名]))</f>
        <v/>
      </c>
      <c r="H77" t="str" cm="1">
        <f t="array" ref="H77">_xlfn.IFS(_対策工[[#This Row],[グループ番号]]="","",TRUE,_xlfn.XLOOKUP(_対策工[[#This Row],[グループ番号]],_グループ[グループ番号],_グループ[形式/設備名]))</f>
        <v/>
      </c>
      <c r="I77" t="str" cm="1">
        <f t="array" ref="I77">_xlfn.IFS(_対策工[[#This Row],[グループ番号]]="","",TRUE,_xlfn.XLOOKUP(_対策工[[#This Row],[グループ番号]],_グループ[グループ番号],_グループ[規格/装置名]))</f>
        <v/>
      </c>
      <c r="J77" t="str" cm="1">
        <f t="array" ref="J77">_xlfn.IFS(_対策工[[#This Row],[グループ番号]]="","",TRUE,_xlfn.XLOOKUP(_対策工[[#This Row],[グループ番号]],_グループ[グループ番号],_グループ[規模/部位]))</f>
        <v/>
      </c>
      <c r="K77" s="11"/>
      <c r="L77" s="9"/>
      <c r="M77" s="3"/>
      <c r="N77" t="str" cm="1">
        <f t="array" ref="N77">_xlfn.IFS(OR(_対策工[[#This Row],[シナリオ名称]]="",_対策工[[#This Row],[グループ番号]]=""),"",TRUE,_対策工[[#This Row],[グループ番号]]&amp;"-"&amp;_対策工[[#This Row],[制御1]]*100+_対策工[[#This Row],[制御2]])</f>
        <v/>
      </c>
      <c r="Q77" s="14"/>
      <c r="S77" s="12"/>
      <c r="T77" s="3"/>
    </row>
    <row r="78" spans="1:20">
      <c r="A78" s="6" cm="1">
        <f t="array" ref="A78">ROW()-ROW(_対策工[#Headers])</f>
        <v>77</v>
      </c>
      <c r="B78" s="6" t="str" cm="1">
        <f t="array" ref="B78">_xlfn.IFS(_対策工[[#This Row],[シナリオ名称]]="","",
RIGHT(_対策工[[#This Row],[シナリオ名称]],1)="①",1,
RIGHT(_対策工[[#This Row],[シナリオ名称]],1)="②",2,
RIGHT(_対策工[[#This Row],[シナリオ名称]],1)="③",3,
RIGHT(_対策工[[#This Row],[シナリオ名称]],1)="④",4,
ture,"")</f>
        <v/>
      </c>
      <c r="C78" s="3" t="str" cm="1">
        <f t="array" ref="C78">_xlfn.IFS(OR(_対策工[[#This Row],[シナリオ名称]]="",_対策工[[#This Row],[グループ番号]]=""),"",TRUE,COUNTIF(_xlfn.TAKE(_対策工[制御3],_対策工[[#This Row],[通し番号]]),_対策工[[#This Row],[制御3]]))</f>
        <v/>
      </c>
      <c r="D78" t="str">
        <f>_対策工[[#This Row],[シナリオ名称]]&amp;_対策工[[#This Row],[グループ番号]]</f>
        <v/>
      </c>
      <c r="E78" t="str" cm="1">
        <f t="array" ref="E78">_xlfn.IFS(_対策工[[#This Row],[グループ番号]]="","",TRUE,_xlfn.XLOOKUP(_対策工[[#This Row],[グループ番号]],_グループ[グループ番号],_グループ[施設番号]))</f>
        <v/>
      </c>
      <c r="F78" t="str" cm="1">
        <f t="array" ref="F78">_xlfn.IFS(_対策工[[#This Row],[グループ番号]]="","",TRUE,_xlfn.XLOOKUP(_対策工[[#This Row],[グループ番号]],_グループ[グループ番号],_グループ[地区名]))</f>
        <v/>
      </c>
      <c r="G78" t="str" cm="1">
        <f t="array" ref="G78">_xlfn.IFS(_対策工[[#This Row],[グループ番号]]="","",TRUE,_xlfn.XLOOKUP(_対策工[[#This Row],[グループ番号]],_グループ[グループ番号],_グループ[施設名]))</f>
        <v/>
      </c>
      <c r="H78" t="str" cm="1">
        <f t="array" ref="H78">_xlfn.IFS(_対策工[[#This Row],[グループ番号]]="","",TRUE,_xlfn.XLOOKUP(_対策工[[#This Row],[グループ番号]],_グループ[グループ番号],_グループ[形式/設備名]))</f>
        <v/>
      </c>
      <c r="I78" t="str" cm="1">
        <f t="array" ref="I78">_xlfn.IFS(_対策工[[#This Row],[グループ番号]]="","",TRUE,_xlfn.XLOOKUP(_対策工[[#This Row],[グループ番号]],_グループ[グループ番号],_グループ[規格/装置名]))</f>
        <v/>
      </c>
      <c r="J78" t="str" cm="1">
        <f t="array" ref="J78">_xlfn.IFS(_対策工[[#This Row],[グループ番号]]="","",TRUE,_xlfn.XLOOKUP(_対策工[[#This Row],[グループ番号]],_グループ[グループ番号],_グループ[規模/部位]))</f>
        <v/>
      </c>
      <c r="K78" s="11"/>
      <c r="L78" s="9"/>
      <c r="M78" s="3"/>
      <c r="N78" t="str" cm="1">
        <f t="array" ref="N78">_xlfn.IFS(OR(_対策工[[#This Row],[シナリオ名称]]="",_対策工[[#This Row],[グループ番号]]=""),"",TRUE,_対策工[[#This Row],[グループ番号]]&amp;"-"&amp;_対策工[[#This Row],[制御1]]*100+_対策工[[#This Row],[制御2]])</f>
        <v/>
      </c>
      <c r="Q78" s="14"/>
      <c r="S78" s="12"/>
      <c r="T78" s="3"/>
    </row>
    <row r="79" spans="1:20">
      <c r="A79" s="6" cm="1">
        <f t="array" ref="A79">ROW()-ROW(_対策工[#Headers])</f>
        <v>78</v>
      </c>
      <c r="B79" s="6" t="str" cm="1">
        <f t="array" ref="B79">_xlfn.IFS(_対策工[[#This Row],[シナリオ名称]]="","",
RIGHT(_対策工[[#This Row],[シナリオ名称]],1)="①",1,
RIGHT(_対策工[[#This Row],[シナリオ名称]],1)="②",2,
RIGHT(_対策工[[#This Row],[シナリオ名称]],1)="③",3,
RIGHT(_対策工[[#This Row],[シナリオ名称]],1)="④",4,
ture,"")</f>
        <v/>
      </c>
      <c r="C79" s="3" t="str" cm="1">
        <f t="array" ref="C79">_xlfn.IFS(OR(_対策工[[#This Row],[シナリオ名称]]="",_対策工[[#This Row],[グループ番号]]=""),"",TRUE,COUNTIF(_xlfn.TAKE(_対策工[制御3],_対策工[[#This Row],[通し番号]]),_対策工[[#This Row],[制御3]]))</f>
        <v/>
      </c>
      <c r="D79" t="str">
        <f>_対策工[[#This Row],[シナリオ名称]]&amp;_対策工[[#This Row],[グループ番号]]</f>
        <v/>
      </c>
      <c r="E79" t="str" cm="1">
        <f t="array" ref="E79">_xlfn.IFS(_対策工[[#This Row],[グループ番号]]="","",TRUE,_xlfn.XLOOKUP(_対策工[[#This Row],[グループ番号]],_グループ[グループ番号],_グループ[施設番号]))</f>
        <v/>
      </c>
      <c r="F79" t="str" cm="1">
        <f t="array" ref="F79">_xlfn.IFS(_対策工[[#This Row],[グループ番号]]="","",TRUE,_xlfn.XLOOKUP(_対策工[[#This Row],[グループ番号]],_グループ[グループ番号],_グループ[地区名]))</f>
        <v/>
      </c>
      <c r="G79" t="str" cm="1">
        <f t="array" ref="G79">_xlfn.IFS(_対策工[[#This Row],[グループ番号]]="","",TRUE,_xlfn.XLOOKUP(_対策工[[#This Row],[グループ番号]],_グループ[グループ番号],_グループ[施設名]))</f>
        <v/>
      </c>
      <c r="H79" t="str" cm="1">
        <f t="array" ref="H79">_xlfn.IFS(_対策工[[#This Row],[グループ番号]]="","",TRUE,_xlfn.XLOOKUP(_対策工[[#This Row],[グループ番号]],_グループ[グループ番号],_グループ[形式/設備名]))</f>
        <v/>
      </c>
      <c r="I79" t="str" cm="1">
        <f t="array" ref="I79">_xlfn.IFS(_対策工[[#This Row],[グループ番号]]="","",TRUE,_xlfn.XLOOKUP(_対策工[[#This Row],[グループ番号]],_グループ[グループ番号],_グループ[規格/装置名]))</f>
        <v/>
      </c>
      <c r="J79" t="str" cm="1">
        <f t="array" ref="J79">_xlfn.IFS(_対策工[[#This Row],[グループ番号]]="","",TRUE,_xlfn.XLOOKUP(_対策工[[#This Row],[グループ番号]],_グループ[グループ番号],_グループ[規模/部位]))</f>
        <v/>
      </c>
      <c r="K79" s="11"/>
      <c r="L79" s="9"/>
      <c r="M79" s="3"/>
      <c r="N79" t="str" cm="1">
        <f t="array" ref="N79">_xlfn.IFS(OR(_対策工[[#This Row],[シナリオ名称]]="",_対策工[[#This Row],[グループ番号]]=""),"",TRUE,_対策工[[#This Row],[グループ番号]]&amp;"-"&amp;_対策工[[#This Row],[制御1]]*100+_対策工[[#This Row],[制御2]])</f>
        <v/>
      </c>
      <c r="Q79" s="14"/>
      <c r="S79" s="12"/>
      <c r="T79" s="3"/>
    </row>
    <row r="80" spans="1:20">
      <c r="A80" s="6" cm="1">
        <f t="array" ref="A80">ROW()-ROW(_対策工[#Headers])</f>
        <v>79</v>
      </c>
      <c r="B80" s="6" t="str" cm="1">
        <f t="array" ref="B80">_xlfn.IFS(_対策工[[#This Row],[シナリオ名称]]="","",
RIGHT(_対策工[[#This Row],[シナリオ名称]],1)="①",1,
RIGHT(_対策工[[#This Row],[シナリオ名称]],1)="②",2,
RIGHT(_対策工[[#This Row],[シナリオ名称]],1)="③",3,
RIGHT(_対策工[[#This Row],[シナリオ名称]],1)="④",4,
ture,"")</f>
        <v/>
      </c>
      <c r="C80" s="3" t="str" cm="1">
        <f t="array" ref="C80">_xlfn.IFS(OR(_対策工[[#This Row],[シナリオ名称]]="",_対策工[[#This Row],[グループ番号]]=""),"",TRUE,COUNTIF(_xlfn.TAKE(_対策工[制御3],_対策工[[#This Row],[通し番号]]),_対策工[[#This Row],[制御3]]))</f>
        <v/>
      </c>
      <c r="D80" t="str">
        <f>_対策工[[#This Row],[シナリオ名称]]&amp;_対策工[[#This Row],[グループ番号]]</f>
        <v/>
      </c>
      <c r="E80" t="str" cm="1">
        <f t="array" ref="E80">_xlfn.IFS(_対策工[[#This Row],[グループ番号]]="","",TRUE,_xlfn.XLOOKUP(_対策工[[#This Row],[グループ番号]],_グループ[グループ番号],_グループ[施設番号]))</f>
        <v/>
      </c>
      <c r="F80" t="str" cm="1">
        <f t="array" ref="F80">_xlfn.IFS(_対策工[[#This Row],[グループ番号]]="","",TRUE,_xlfn.XLOOKUP(_対策工[[#This Row],[グループ番号]],_グループ[グループ番号],_グループ[地区名]))</f>
        <v/>
      </c>
      <c r="G80" t="str" cm="1">
        <f t="array" ref="G80">_xlfn.IFS(_対策工[[#This Row],[グループ番号]]="","",TRUE,_xlfn.XLOOKUP(_対策工[[#This Row],[グループ番号]],_グループ[グループ番号],_グループ[施設名]))</f>
        <v/>
      </c>
      <c r="H80" t="str" cm="1">
        <f t="array" ref="H80">_xlfn.IFS(_対策工[[#This Row],[グループ番号]]="","",TRUE,_xlfn.XLOOKUP(_対策工[[#This Row],[グループ番号]],_グループ[グループ番号],_グループ[形式/設備名]))</f>
        <v/>
      </c>
      <c r="I80" t="str" cm="1">
        <f t="array" ref="I80">_xlfn.IFS(_対策工[[#This Row],[グループ番号]]="","",TRUE,_xlfn.XLOOKUP(_対策工[[#This Row],[グループ番号]],_グループ[グループ番号],_グループ[規格/装置名]))</f>
        <v/>
      </c>
      <c r="J80" t="str" cm="1">
        <f t="array" ref="J80">_xlfn.IFS(_対策工[[#This Row],[グループ番号]]="","",TRUE,_xlfn.XLOOKUP(_対策工[[#This Row],[グループ番号]],_グループ[グループ番号],_グループ[規模/部位]))</f>
        <v/>
      </c>
      <c r="K80" s="11"/>
      <c r="L80" s="9"/>
      <c r="M80" s="3"/>
      <c r="N80" t="str" cm="1">
        <f t="array" ref="N80">_xlfn.IFS(OR(_対策工[[#This Row],[シナリオ名称]]="",_対策工[[#This Row],[グループ番号]]=""),"",TRUE,_対策工[[#This Row],[グループ番号]]&amp;"-"&amp;_対策工[[#This Row],[制御1]]*100+_対策工[[#This Row],[制御2]])</f>
        <v/>
      </c>
      <c r="Q80" s="14"/>
      <c r="S80" s="12"/>
      <c r="T80" s="3"/>
    </row>
    <row r="81" spans="1:20">
      <c r="A81" s="6" cm="1">
        <f t="array" ref="A81">ROW()-ROW(_対策工[#Headers])</f>
        <v>80</v>
      </c>
      <c r="B81" s="6" t="str" cm="1">
        <f t="array" ref="B81">_xlfn.IFS(_対策工[[#This Row],[シナリオ名称]]="","",
RIGHT(_対策工[[#This Row],[シナリオ名称]],1)="①",1,
RIGHT(_対策工[[#This Row],[シナリオ名称]],1)="②",2,
RIGHT(_対策工[[#This Row],[シナリオ名称]],1)="③",3,
RIGHT(_対策工[[#This Row],[シナリオ名称]],1)="④",4,
ture,"")</f>
        <v/>
      </c>
      <c r="C81" s="3" t="str" cm="1">
        <f t="array" ref="C81">_xlfn.IFS(OR(_対策工[[#This Row],[シナリオ名称]]="",_対策工[[#This Row],[グループ番号]]=""),"",TRUE,COUNTIF(_xlfn.TAKE(_対策工[制御3],_対策工[[#This Row],[通し番号]]),_対策工[[#This Row],[制御3]]))</f>
        <v/>
      </c>
      <c r="D81" t="str">
        <f>_対策工[[#This Row],[シナリオ名称]]&amp;_対策工[[#This Row],[グループ番号]]</f>
        <v/>
      </c>
      <c r="E81" t="str" cm="1">
        <f t="array" ref="E81">_xlfn.IFS(_対策工[[#This Row],[グループ番号]]="","",TRUE,_xlfn.XLOOKUP(_対策工[[#This Row],[グループ番号]],_グループ[グループ番号],_グループ[施設番号]))</f>
        <v/>
      </c>
      <c r="F81" t="str" cm="1">
        <f t="array" ref="F81">_xlfn.IFS(_対策工[[#This Row],[グループ番号]]="","",TRUE,_xlfn.XLOOKUP(_対策工[[#This Row],[グループ番号]],_グループ[グループ番号],_グループ[地区名]))</f>
        <v/>
      </c>
      <c r="G81" t="str" cm="1">
        <f t="array" ref="G81">_xlfn.IFS(_対策工[[#This Row],[グループ番号]]="","",TRUE,_xlfn.XLOOKUP(_対策工[[#This Row],[グループ番号]],_グループ[グループ番号],_グループ[施設名]))</f>
        <v/>
      </c>
      <c r="H81" t="str" cm="1">
        <f t="array" ref="H81">_xlfn.IFS(_対策工[[#This Row],[グループ番号]]="","",TRUE,_xlfn.XLOOKUP(_対策工[[#This Row],[グループ番号]],_グループ[グループ番号],_グループ[形式/設備名]))</f>
        <v/>
      </c>
      <c r="I81" t="str" cm="1">
        <f t="array" ref="I81">_xlfn.IFS(_対策工[[#This Row],[グループ番号]]="","",TRUE,_xlfn.XLOOKUP(_対策工[[#This Row],[グループ番号]],_グループ[グループ番号],_グループ[規格/装置名]))</f>
        <v/>
      </c>
      <c r="J81" t="str" cm="1">
        <f t="array" ref="J81">_xlfn.IFS(_対策工[[#This Row],[グループ番号]]="","",TRUE,_xlfn.XLOOKUP(_対策工[[#This Row],[グループ番号]],_グループ[グループ番号],_グループ[規模/部位]))</f>
        <v/>
      </c>
      <c r="K81" s="11"/>
      <c r="L81" s="9"/>
      <c r="M81" s="3"/>
      <c r="N81" t="str" cm="1">
        <f t="array" ref="N81">_xlfn.IFS(OR(_対策工[[#This Row],[シナリオ名称]]="",_対策工[[#This Row],[グループ番号]]=""),"",TRUE,_対策工[[#This Row],[グループ番号]]&amp;"-"&amp;_対策工[[#This Row],[制御1]]*100+_対策工[[#This Row],[制御2]])</f>
        <v/>
      </c>
      <c r="Q81" s="14"/>
      <c r="S81" s="12"/>
      <c r="T81" s="3"/>
    </row>
    <row r="82" spans="1:20">
      <c r="A82" s="6" cm="1">
        <f t="array" ref="A82">ROW()-ROW(_対策工[#Headers])</f>
        <v>81</v>
      </c>
      <c r="B82" s="6" t="str" cm="1">
        <f t="array" ref="B82">_xlfn.IFS(_対策工[[#This Row],[シナリオ名称]]="","",
RIGHT(_対策工[[#This Row],[シナリオ名称]],1)="①",1,
RIGHT(_対策工[[#This Row],[シナリオ名称]],1)="②",2,
RIGHT(_対策工[[#This Row],[シナリオ名称]],1)="③",3,
RIGHT(_対策工[[#This Row],[シナリオ名称]],1)="④",4,
ture,"")</f>
        <v/>
      </c>
      <c r="C82" s="3" t="str" cm="1">
        <f t="array" ref="C82">_xlfn.IFS(OR(_対策工[[#This Row],[シナリオ名称]]="",_対策工[[#This Row],[グループ番号]]=""),"",TRUE,COUNTIF(_xlfn.TAKE(_対策工[制御3],_対策工[[#This Row],[通し番号]]),_対策工[[#This Row],[制御3]]))</f>
        <v/>
      </c>
      <c r="D82" t="str">
        <f>_対策工[[#This Row],[シナリオ名称]]&amp;_対策工[[#This Row],[グループ番号]]</f>
        <v/>
      </c>
      <c r="E82" t="str" cm="1">
        <f t="array" ref="E82">_xlfn.IFS(_対策工[[#This Row],[グループ番号]]="","",TRUE,_xlfn.XLOOKUP(_対策工[[#This Row],[グループ番号]],_グループ[グループ番号],_グループ[施設番号]))</f>
        <v/>
      </c>
      <c r="F82" t="str" cm="1">
        <f t="array" ref="F82">_xlfn.IFS(_対策工[[#This Row],[グループ番号]]="","",TRUE,_xlfn.XLOOKUP(_対策工[[#This Row],[グループ番号]],_グループ[グループ番号],_グループ[地区名]))</f>
        <v/>
      </c>
      <c r="G82" t="str" cm="1">
        <f t="array" ref="G82">_xlfn.IFS(_対策工[[#This Row],[グループ番号]]="","",TRUE,_xlfn.XLOOKUP(_対策工[[#This Row],[グループ番号]],_グループ[グループ番号],_グループ[施設名]))</f>
        <v/>
      </c>
      <c r="H82" t="str" cm="1">
        <f t="array" ref="H82">_xlfn.IFS(_対策工[[#This Row],[グループ番号]]="","",TRUE,_xlfn.XLOOKUP(_対策工[[#This Row],[グループ番号]],_グループ[グループ番号],_グループ[形式/設備名]))</f>
        <v/>
      </c>
      <c r="I82" t="str" cm="1">
        <f t="array" ref="I82">_xlfn.IFS(_対策工[[#This Row],[グループ番号]]="","",TRUE,_xlfn.XLOOKUP(_対策工[[#This Row],[グループ番号]],_グループ[グループ番号],_グループ[規格/装置名]))</f>
        <v/>
      </c>
      <c r="J82" t="str" cm="1">
        <f t="array" ref="J82">_xlfn.IFS(_対策工[[#This Row],[グループ番号]]="","",TRUE,_xlfn.XLOOKUP(_対策工[[#This Row],[グループ番号]],_グループ[グループ番号],_グループ[規模/部位]))</f>
        <v/>
      </c>
      <c r="K82" s="11"/>
      <c r="L82" s="9"/>
      <c r="M82" s="3"/>
      <c r="N82" t="str" cm="1">
        <f t="array" ref="N82">_xlfn.IFS(OR(_対策工[[#This Row],[シナリオ名称]]="",_対策工[[#This Row],[グループ番号]]=""),"",TRUE,_対策工[[#This Row],[グループ番号]]&amp;"-"&amp;_対策工[[#This Row],[制御1]]*100+_対策工[[#This Row],[制御2]])</f>
        <v/>
      </c>
      <c r="Q82" s="14"/>
      <c r="S82" s="12"/>
      <c r="T82" s="3"/>
    </row>
    <row r="83" spans="1:20">
      <c r="A83" s="6" cm="1">
        <f t="array" ref="A83">ROW()-ROW(_対策工[#Headers])</f>
        <v>82</v>
      </c>
      <c r="B83" s="6" t="str" cm="1">
        <f t="array" ref="B83">_xlfn.IFS(_対策工[[#This Row],[シナリオ名称]]="","",
RIGHT(_対策工[[#This Row],[シナリオ名称]],1)="①",1,
RIGHT(_対策工[[#This Row],[シナリオ名称]],1)="②",2,
RIGHT(_対策工[[#This Row],[シナリオ名称]],1)="③",3,
RIGHT(_対策工[[#This Row],[シナリオ名称]],1)="④",4,
ture,"")</f>
        <v/>
      </c>
      <c r="C83" s="3" t="str" cm="1">
        <f t="array" ref="C83">_xlfn.IFS(OR(_対策工[[#This Row],[シナリオ名称]]="",_対策工[[#This Row],[グループ番号]]=""),"",TRUE,COUNTIF(_xlfn.TAKE(_対策工[制御3],_対策工[[#This Row],[通し番号]]),_対策工[[#This Row],[制御3]]))</f>
        <v/>
      </c>
      <c r="D83" t="str">
        <f>_対策工[[#This Row],[シナリオ名称]]&amp;_対策工[[#This Row],[グループ番号]]</f>
        <v/>
      </c>
      <c r="E83" t="str" cm="1">
        <f t="array" ref="E83">_xlfn.IFS(_対策工[[#This Row],[グループ番号]]="","",TRUE,_xlfn.XLOOKUP(_対策工[[#This Row],[グループ番号]],_グループ[グループ番号],_グループ[施設番号]))</f>
        <v/>
      </c>
      <c r="F83" t="str" cm="1">
        <f t="array" ref="F83">_xlfn.IFS(_対策工[[#This Row],[グループ番号]]="","",TRUE,_xlfn.XLOOKUP(_対策工[[#This Row],[グループ番号]],_グループ[グループ番号],_グループ[地区名]))</f>
        <v/>
      </c>
      <c r="G83" t="str" cm="1">
        <f t="array" ref="G83">_xlfn.IFS(_対策工[[#This Row],[グループ番号]]="","",TRUE,_xlfn.XLOOKUP(_対策工[[#This Row],[グループ番号]],_グループ[グループ番号],_グループ[施設名]))</f>
        <v/>
      </c>
      <c r="H83" t="str" cm="1">
        <f t="array" ref="H83">_xlfn.IFS(_対策工[[#This Row],[グループ番号]]="","",TRUE,_xlfn.XLOOKUP(_対策工[[#This Row],[グループ番号]],_グループ[グループ番号],_グループ[形式/設備名]))</f>
        <v/>
      </c>
      <c r="I83" t="str" cm="1">
        <f t="array" ref="I83">_xlfn.IFS(_対策工[[#This Row],[グループ番号]]="","",TRUE,_xlfn.XLOOKUP(_対策工[[#This Row],[グループ番号]],_グループ[グループ番号],_グループ[規格/装置名]))</f>
        <v/>
      </c>
      <c r="J83" t="str" cm="1">
        <f t="array" ref="J83">_xlfn.IFS(_対策工[[#This Row],[グループ番号]]="","",TRUE,_xlfn.XLOOKUP(_対策工[[#This Row],[グループ番号]],_グループ[グループ番号],_グループ[規模/部位]))</f>
        <v/>
      </c>
      <c r="K83" s="11"/>
      <c r="L83" s="9"/>
      <c r="M83" s="3"/>
      <c r="N83" t="str" cm="1">
        <f t="array" ref="N83">_xlfn.IFS(OR(_対策工[[#This Row],[シナリオ名称]]="",_対策工[[#This Row],[グループ番号]]=""),"",TRUE,_対策工[[#This Row],[グループ番号]]&amp;"-"&amp;_対策工[[#This Row],[制御1]]*100+_対策工[[#This Row],[制御2]])</f>
        <v/>
      </c>
      <c r="Q83" s="14"/>
      <c r="S83" s="12"/>
      <c r="T83" s="3"/>
    </row>
    <row r="84" spans="1:20">
      <c r="A84" s="6" cm="1">
        <f t="array" ref="A84">ROW()-ROW(_対策工[#Headers])</f>
        <v>83</v>
      </c>
      <c r="B84" s="6" t="str" cm="1">
        <f t="array" ref="B84">_xlfn.IFS(_対策工[[#This Row],[シナリオ名称]]="","",
RIGHT(_対策工[[#This Row],[シナリオ名称]],1)="①",1,
RIGHT(_対策工[[#This Row],[シナリオ名称]],1)="②",2,
RIGHT(_対策工[[#This Row],[シナリオ名称]],1)="③",3,
RIGHT(_対策工[[#This Row],[シナリオ名称]],1)="④",4,
ture,"")</f>
        <v/>
      </c>
      <c r="C84" s="3" t="str" cm="1">
        <f t="array" ref="C84">_xlfn.IFS(OR(_対策工[[#This Row],[シナリオ名称]]="",_対策工[[#This Row],[グループ番号]]=""),"",TRUE,COUNTIF(_xlfn.TAKE(_対策工[制御3],_対策工[[#This Row],[通し番号]]),_対策工[[#This Row],[制御3]]))</f>
        <v/>
      </c>
      <c r="D84" t="str">
        <f>_対策工[[#This Row],[シナリオ名称]]&amp;_対策工[[#This Row],[グループ番号]]</f>
        <v/>
      </c>
      <c r="E84" t="str" cm="1">
        <f t="array" ref="E84">_xlfn.IFS(_対策工[[#This Row],[グループ番号]]="","",TRUE,_xlfn.XLOOKUP(_対策工[[#This Row],[グループ番号]],_グループ[グループ番号],_グループ[施設番号]))</f>
        <v/>
      </c>
      <c r="F84" t="str" cm="1">
        <f t="array" ref="F84">_xlfn.IFS(_対策工[[#This Row],[グループ番号]]="","",TRUE,_xlfn.XLOOKUP(_対策工[[#This Row],[グループ番号]],_グループ[グループ番号],_グループ[地区名]))</f>
        <v/>
      </c>
      <c r="G84" t="str" cm="1">
        <f t="array" ref="G84">_xlfn.IFS(_対策工[[#This Row],[グループ番号]]="","",TRUE,_xlfn.XLOOKUP(_対策工[[#This Row],[グループ番号]],_グループ[グループ番号],_グループ[施設名]))</f>
        <v/>
      </c>
      <c r="H84" t="str" cm="1">
        <f t="array" ref="H84">_xlfn.IFS(_対策工[[#This Row],[グループ番号]]="","",TRUE,_xlfn.XLOOKUP(_対策工[[#This Row],[グループ番号]],_グループ[グループ番号],_グループ[形式/設備名]))</f>
        <v/>
      </c>
      <c r="I84" t="str" cm="1">
        <f t="array" ref="I84">_xlfn.IFS(_対策工[[#This Row],[グループ番号]]="","",TRUE,_xlfn.XLOOKUP(_対策工[[#This Row],[グループ番号]],_グループ[グループ番号],_グループ[規格/装置名]))</f>
        <v/>
      </c>
      <c r="J84" t="str" cm="1">
        <f t="array" ref="J84">_xlfn.IFS(_対策工[[#This Row],[グループ番号]]="","",TRUE,_xlfn.XLOOKUP(_対策工[[#This Row],[グループ番号]],_グループ[グループ番号],_グループ[規模/部位]))</f>
        <v/>
      </c>
      <c r="K84" s="11"/>
      <c r="L84" s="9"/>
      <c r="M84" s="3"/>
      <c r="N84" t="str" cm="1">
        <f t="array" ref="N84">_xlfn.IFS(OR(_対策工[[#This Row],[シナリオ名称]]="",_対策工[[#This Row],[グループ番号]]=""),"",TRUE,_対策工[[#This Row],[グループ番号]]&amp;"-"&amp;_対策工[[#This Row],[制御1]]*100+_対策工[[#This Row],[制御2]])</f>
        <v/>
      </c>
      <c r="Q84" s="14"/>
      <c r="S84" s="12"/>
      <c r="T84" s="3"/>
    </row>
    <row r="85" spans="1:20">
      <c r="A85" s="6" cm="1">
        <f t="array" ref="A85">ROW()-ROW(_対策工[#Headers])</f>
        <v>84</v>
      </c>
      <c r="B85" s="6" t="str" cm="1">
        <f t="array" ref="B85">_xlfn.IFS(_対策工[[#This Row],[シナリオ名称]]="","",
RIGHT(_対策工[[#This Row],[シナリオ名称]],1)="①",1,
RIGHT(_対策工[[#This Row],[シナリオ名称]],1)="②",2,
RIGHT(_対策工[[#This Row],[シナリオ名称]],1)="③",3,
RIGHT(_対策工[[#This Row],[シナリオ名称]],1)="④",4,
ture,"")</f>
        <v/>
      </c>
      <c r="C85" s="3" t="str" cm="1">
        <f t="array" ref="C85">_xlfn.IFS(OR(_対策工[[#This Row],[シナリオ名称]]="",_対策工[[#This Row],[グループ番号]]=""),"",TRUE,COUNTIF(_xlfn.TAKE(_対策工[制御3],_対策工[[#This Row],[通し番号]]),_対策工[[#This Row],[制御3]]))</f>
        <v/>
      </c>
      <c r="D85" t="str">
        <f>_対策工[[#This Row],[シナリオ名称]]&amp;_対策工[[#This Row],[グループ番号]]</f>
        <v/>
      </c>
      <c r="E85" t="str" cm="1">
        <f t="array" ref="E85">_xlfn.IFS(_対策工[[#This Row],[グループ番号]]="","",TRUE,_xlfn.XLOOKUP(_対策工[[#This Row],[グループ番号]],_グループ[グループ番号],_グループ[施設番号]))</f>
        <v/>
      </c>
      <c r="F85" t="str" cm="1">
        <f t="array" ref="F85">_xlfn.IFS(_対策工[[#This Row],[グループ番号]]="","",TRUE,_xlfn.XLOOKUP(_対策工[[#This Row],[グループ番号]],_グループ[グループ番号],_グループ[地区名]))</f>
        <v/>
      </c>
      <c r="G85" t="str" cm="1">
        <f t="array" ref="G85">_xlfn.IFS(_対策工[[#This Row],[グループ番号]]="","",TRUE,_xlfn.XLOOKUP(_対策工[[#This Row],[グループ番号]],_グループ[グループ番号],_グループ[施設名]))</f>
        <v/>
      </c>
      <c r="H85" t="str" cm="1">
        <f t="array" ref="H85">_xlfn.IFS(_対策工[[#This Row],[グループ番号]]="","",TRUE,_xlfn.XLOOKUP(_対策工[[#This Row],[グループ番号]],_グループ[グループ番号],_グループ[形式/設備名]))</f>
        <v/>
      </c>
      <c r="I85" t="str" cm="1">
        <f t="array" ref="I85">_xlfn.IFS(_対策工[[#This Row],[グループ番号]]="","",TRUE,_xlfn.XLOOKUP(_対策工[[#This Row],[グループ番号]],_グループ[グループ番号],_グループ[規格/装置名]))</f>
        <v/>
      </c>
      <c r="J85" t="str" cm="1">
        <f t="array" ref="J85">_xlfn.IFS(_対策工[[#This Row],[グループ番号]]="","",TRUE,_xlfn.XLOOKUP(_対策工[[#This Row],[グループ番号]],_グループ[グループ番号],_グループ[規模/部位]))</f>
        <v/>
      </c>
      <c r="K85" s="11"/>
      <c r="L85" s="9"/>
      <c r="M85" s="3"/>
      <c r="N85" t="str" cm="1">
        <f t="array" ref="N85">_xlfn.IFS(OR(_対策工[[#This Row],[シナリオ名称]]="",_対策工[[#This Row],[グループ番号]]=""),"",TRUE,_対策工[[#This Row],[グループ番号]]&amp;"-"&amp;_対策工[[#This Row],[制御1]]*100+_対策工[[#This Row],[制御2]])</f>
        <v/>
      </c>
      <c r="Q85" s="14"/>
      <c r="S85" s="12"/>
      <c r="T85" s="3"/>
    </row>
    <row r="86" spans="1:20">
      <c r="A86" s="6" cm="1">
        <f t="array" ref="A86">ROW()-ROW(_対策工[#Headers])</f>
        <v>85</v>
      </c>
      <c r="B86" s="6" t="str" cm="1">
        <f t="array" ref="B86">_xlfn.IFS(_対策工[[#This Row],[シナリオ名称]]="","",
RIGHT(_対策工[[#This Row],[シナリオ名称]],1)="①",1,
RIGHT(_対策工[[#This Row],[シナリオ名称]],1)="②",2,
RIGHT(_対策工[[#This Row],[シナリオ名称]],1)="③",3,
RIGHT(_対策工[[#This Row],[シナリオ名称]],1)="④",4,
ture,"")</f>
        <v/>
      </c>
      <c r="C86" s="3" t="str" cm="1">
        <f t="array" ref="C86">_xlfn.IFS(OR(_対策工[[#This Row],[シナリオ名称]]="",_対策工[[#This Row],[グループ番号]]=""),"",TRUE,COUNTIF(_xlfn.TAKE(_対策工[制御3],_対策工[[#This Row],[通し番号]]),_対策工[[#This Row],[制御3]]))</f>
        <v/>
      </c>
      <c r="D86" t="str">
        <f>_対策工[[#This Row],[シナリオ名称]]&amp;_対策工[[#This Row],[グループ番号]]</f>
        <v/>
      </c>
      <c r="E86" t="str" cm="1">
        <f t="array" ref="E86">_xlfn.IFS(_対策工[[#This Row],[グループ番号]]="","",TRUE,_xlfn.XLOOKUP(_対策工[[#This Row],[グループ番号]],_グループ[グループ番号],_グループ[施設番号]))</f>
        <v/>
      </c>
      <c r="F86" t="str" cm="1">
        <f t="array" ref="F86">_xlfn.IFS(_対策工[[#This Row],[グループ番号]]="","",TRUE,_xlfn.XLOOKUP(_対策工[[#This Row],[グループ番号]],_グループ[グループ番号],_グループ[地区名]))</f>
        <v/>
      </c>
      <c r="G86" t="str" cm="1">
        <f t="array" ref="G86">_xlfn.IFS(_対策工[[#This Row],[グループ番号]]="","",TRUE,_xlfn.XLOOKUP(_対策工[[#This Row],[グループ番号]],_グループ[グループ番号],_グループ[施設名]))</f>
        <v/>
      </c>
      <c r="H86" t="str" cm="1">
        <f t="array" ref="H86">_xlfn.IFS(_対策工[[#This Row],[グループ番号]]="","",TRUE,_xlfn.XLOOKUP(_対策工[[#This Row],[グループ番号]],_グループ[グループ番号],_グループ[形式/設備名]))</f>
        <v/>
      </c>
      <c r="I86" t="str" cm="1">
        <f t="array" ref="I86">_xlfn.IFS(_対策工[[#This Row],[グループ番号]]="","",TRUE,_xlfn.XLOOKUP(_対策工[[#This Row],[グループ番号]],_グループ[グループ番号],_グループ[規格/装置名]))</f>
        <v/>
      </c>
      <c r="J86" t="str" cm="1">
        <f t="array" ref="J86">_xlfn.IFS(_対策工[[#This Row],[グループ番号]]="","",TRUE,_xlfn.XLOOKUP(_対策工[[#This Row],[グループ番号]],_グループ[グループ番号],_グループ[規模/部位]))</f>
        <v/>
      </c>
      <c r="K86" s="11"/>
      <c r="L86" s="9"/>
      <c r="M86" s="3"/>
      <c r="N86" t="str" cm="1">
        <f t="array" ref="N86">_xlfn.IFS(OR(_対策工[[#This Row],[シナリオ名称]]="",_対策工[[#This Row],[グループ番号]]=""),"",TRUE,_対策工[[#This Row],[グループ番号]]&amp;"-"&amp;_対策工[[#This Row],[制御1]]*100+_対策工[[#This Row],[制御2]])</f>
        <v/>
      </c>
      <c r="Q86" s="14"/>
      <c r="S86" s="12"/>
      <c r="T86" s="3"/>
    </row>
    <row r="87" spans="1:20">
      <c r="A87" s="6" cm="1">
        <f t="array" ref="A87">ROW()-ROW(_対策工[#Headers])</f>
        <v>86</v>
      </c>
      <c r="B87" s="6" t="str" cm="1">
        <f t="array" ref="B87">_xlfn.IFS(_対策工[[#This Row],[シナリオ名称]]="","",
RIGHT(_対策工[[#This Row],[シナリオ名称]],1)="①",1,
RIGHT(_対策工[[#This Row],[シナリオ名称]],1)="②",2,
RIGHT(_対策工[[#This Row],[シナリオ名称]],1)="③",3,
RIGHT(_対策工[[#This Row],[シナリオ名称]],1)="④",4,
ture,"")</f>
        <v/>
      </c>
      <c r="C87" s="3" t="str" cm="1">
        <f t="array" ref="C87">_xlfn.IFS(OR(_対策工[[#This Row],[シナリオ名称]]="",_対策工[[#This Row],[グループ番号]]=""),"",TRUE,COUNTIF(_xlfn.TAKE(_対策工[制御3],_対策工[[#This Row],[通し番号]]),_対策工[[#This Row],[制御3]]))</f>
        <v/>
      </c>
      <c r="D87" t="str">
        <f>_対策工[[#This Row],[シナリオ名称]]&amp;_対策工[[#This Row],[グループ番号]]</f>
        <v/>
      </c>
      <c r="E87" t="str" cm="1">
        <f t="array" ref="E87">_xlfn.IFS(_対策工[[#This Row],[グループ番号]]="","",TRUE,_xlfn.XLOOKUP(_対策工[[#This Row],[グループ番号]],_グループ[グループ番号],_グループ[施設番号]))</f>
        <v/>
      </c>
      <c r="F87" t="str" cm="1">
        <f t="array" ref="F87">_xlfn.IFS(_対策工[[#This Row],[グループ番号]]="","",TRUE,_xlfn.XLOOKUP(_対策工[[#This Row],[グループ番号]],_グループ[グループ番号],_グループ[地区名]))</f>
        <v/>
      </c>
      <c r="G87" t="str" cm="1">
        <f t="array" ref="G87">_xlfn.IFS(_対策工[[#This Row],[グループ番号]]="","",TRUE,_xlfn.XLOOKUP(_対策工[[#This Row],[グループ番号]],_グループ[グループ番号],_グループ[施設名]))</f>
        <v/>
      </c>
      <c r="H87" t="str" cm="1">
        <f t="array" ref="H87">_xlfn.IFS(_対策工[[#This Row],[グループ番号]]="","",TRUE,_xlfn.XLOOKUP(_対策工[[#This Row],[グループ番号]],_グループ[グループ番号],_グループ[形式/設備名]))</f>
        <v/>
      </c>
      <c r="I87" t="str" cm="1">
        <f t="array" ref="I87">_xlfn.IFS(_対策工[[#This Row],[グループ番号]]="","",TRUE,_xlfn.XLOOKUP(_対策工[[#This Row],[グループ番号]],_グループ[グループ番号],_グループ[規格/装置名]))</f>
        <v/>
      </c>
      <c r="J87" t="str" cm="1">
        <f t="array" ref="J87">_xlfn.IFS(_対策工[[#This Row],[グループ番号]]="","",TRUE,_xlfn.XLOOKUP(_対策工[[#This Row],[グループ番号]],_グループ[グループ番号],_グループ[規模/部位]))</f>
        <v/>
      </c>
      <c r="K87" s="11"/>
      <c r="L87" s="9"/>
      <c r="M87" s="3"/>
      <c r="N87" t="str" cm="1">
        <f t="array" ref="N87">_xlfn.IFS(OR(_対策工[[#This Row],[シナリオ名称]]="",_対策工[[#This Row],[グループ番号]]=""),"",TRUE,_対策工[[#This Row],[グループ番号]]&amp;"-"&amp;_対策工[[#This Row],[制御1]]*100+_対策工[[#This Row],[制御2]])</f>
        <v/>
      </c>
      <c r="Q87" s="14"/>
      <c r="S87" s="12"/>
      <c r="T87" s="3"/>
    </row>
    <row r="88" spans="1:20">
      <c r="A88" s="6" cm="1">
        <f t="array" ref="A88">ROW()-ROW(_対策工[#Headers])</f>
        <v>87</v>
      </c>
      <c r="B88" s="6" t="str" cm="1">
        <f t="array" ref="B88">_xlfn.IFS(_対策工[[#This Row],[シナリオ名称]]="","",
RIGHT(_対策工[[#This Row],[シナリオ名称]],1)="①",1,
RIGHT(_対策工[[#This Row],[シナリオ名称]],1)="②",2,
RIGHT(_対策工[[#This Row],[シナリオ名称]],1)="③",3,
RIGHT(_対策工[[#This Row],[シナリオ名称]],1)="④",4,
ture,"")</f>
        <v/>
      </c>
      <c r="C88" s="3" t="str" cm="1">
        <f t="array" ref="C88">_xlfn.IFS(OR(_対策工[[#This Row],[シナリオ名称]]="",_対策工[[#This Row],[グループ番号]]=""),"",TRUE,COUNTIF(_xlfn.TAKE(_対策工[制御3],_対策工[[#This Row],[通し番号]]),_対策工[[#This Row],[制御3]]))</f>
        <v/>
      </c>
      <c r="D88" t="str">
        <f>_対策工[[#This Row],[シナリオ名称]]&amp;_対策工[[#This Row],[グループ番号]]</f>
        <v/>
      </c>
      <c r="E88" t="str" cm="1">
        <f t="array" ref="E88">_xlfn.IFS(_対策工[[#This Row],[グループ番号]]="","",TRUE,_xlfn.XLOOKUP(_対策工[[#This Row],[グループ番号]],_グループ[グループ番号],_グループ[施設番号]))</f>
        <v/>
      </c>
      <c r="F88" t="str" cm="1">
        <f t="array" ref="F88">_xlfn.IFS(_対策工[[#This Row],[グループ番号]]="","",TRUE,_xlfn.XLOOKUP(_対策工[[#This Row],[グループ番号]],_グループ[グループ番号],_グループ[地区名]))</f>
        <v/>
      </c>
      <c r="G88" t="str" cm="1">
        <f t="array" ref="G88">_xlfn.IFS(_対策工[[#This Row],[グループ番号]]="","",TRUE,_xlfn.XLOOKUP(_対策工[[#This Row],[グループ番号]],_グループ[グループ番号],_グループ[施設名]))</f>
        <v/>
      </c>
      <c r="H88" t="str" cm="1">
        <f t="array" ref="H88">_xlfn.IFS(_対策工[[#This Row],[グループ番号]]="","",TRUE,_xlfn.XLOOKUP(_対策工[[#This Row],[グループ番号]],_グループ[グループ番号],_グループ[形式/設備名]))</f>
        <v/>
      </c>
      <c r="I88" t="str" cm="1">
        <f t="array" ref="I88">_xlfn.IFS(_対策工[[#This Row],[グループ番号]]="","",TRUE,_xlfn.XLOOKUP(_対策工[[#This Row],[グループ番号]],_グループ[グループ番号],_グループ[規格/装置名]))</f>
        <v/>
      </c>
      <c r="J88" t="str" cm="1">
        <f t="array" ref="J88">_xlfn.IFS(_対策工[[#This Row],[グループ番号]]="","",TRUE,_xlfn.XLOOKUP(_対策工[[#This Row],[グループ番号]],_グループ[グループ番号],_グループ[規模/部位]))</f>
        <v/>
      </c>
      <c r="K88" s="11"/>
      <c r="L88" s="9"/>
      <c r="M88" s="3"/>
      <c r="N88" t="str" cm="1">
        <f t="array" ref="N88">_xlfn.IFS(OR(_対策工[[#This Row],[シナリオ名称]]="",_対策工[[#This Row],[グループ番号]]=""),"",TRUE,_対策工[[#This Row],[グループ番号]]&amp;"-"&amp;_対策工[[#This Row],[制御1]]*100+_対策工[[#This Row],[制御2]])</f>
        <v/>
      </c>
      <c r="Q88" s="14"/>
      <c r="S88" s="12"/>
      <c r="T88" s="3"/>
    </row>
    <row r="89" spans="1:20">
      <c r="A89" s="6" cm="1">
        <f t="array" ref="A89">ROW()-ROW(_対策工[#Headers])</f>
        <v>88</v>
      </c>
      <c r="B89" s="6" t="str" cm="1">
        <f t="array" ref="B89">_xlfn.IFS(_対策工[[#This Row],[シナリオ名称]]="","",
RIGHT(_対策工[[#This Row],[シナリオ名称]],1)="①",1,
RIGHT(_対策工[[#This Row],[シナリオ名称]],1)="②",2,
RIGHT(_対策工[[#This Row],[シナリオ名称]],1)="③",3,
RIGHT(_対策工[[#This Row],[シナリオ名称]],1)="④",4,
ture,"")</f>
        <v/>
      </c>
      <c r="C89" s="3" t="str" cm="1">
        <f t="array" ref="C89">_xlfn.IFS(OR(_対策工[[#This Row],[シナリオ名称]]="",_対策工[[#This Row],[グループ番号]]=""),"",TRUE,COUNTIF(_xlfn.TAKE(_対策工[制御3],_対策工[[#This Row],[通し番号]]),_対策工[[#This Row],[制御3]]))</f>
        <v/>
      </c>
      <c r="D89" t="str">
        <f>_対策工[[#This Row],[シナリオ名称]]&amp;_対策工[[#This Row],[グループ番号]]</f>
        <v/>
      </c>
      <c r="E89" t="str" cm="1">
        <f t="array" ref="E89">_xlfn.IFS(_対策工[[#This Row],[グループ番号]]="","",TRUE,_xlfn.XLOOKUP(_対策工[[#This Row],[グループ番号]],_グループ[グループ番号],_グループ[施設番号]))</f>
        <v/>
      </c>
      <c r="F89" t="str" cm="1">
        <f t="array" ref="F89">_xlfn.IFS(_対策工[[#This Row],[グループ番号]]="","",TRUE,_xlfn.XLOOKUP(_対策工[[#This Row],[グループ番号]],_グループ[グループ番号],_グループ[地区名]))</f>
        <v/>
      </c>
      <c r="G89" t="str" cm="1">
        <f t="array" ref="G89">_xlfn.IFS(_対策工[[#This Row],[グループ番号]]="","",TRUE,_xlfn.XLOOKUP(_対策工[[#This Row],[グループ番号]],_グループ[グループ番号],_グループ[施設名]))</f>
        <v/>
      </c>
      <c r="H89" t="str" cm="1">
        <f t="array" ref="H89">_xlfn.IFS(_対策工[[#This Row],[グループ番号]]="","",TRUE,_xlfn.XLOOKUP(_対策工[[#This Row],[グループ番号]],_グループ[グループ番号],_グループ[形式/設備名]))</f>
        <v/>
      </c>
      <c r="I89" t="str" cm="1">
        <f t="array" ref="I89">_xlfn.IFS(_対策工[[#This Row],[グループ番号]]="","",TRUE,_xlfn.XLOOKUP(_対策工[[#This Row],[グループ番号]],_グループ[グループ番号],_グループ[規格/装置名]))</f>
        <v/>
      </c>
      <c r="J89" t="str" cm="1">
        <f t="array" ref="J89">_xlfn.IFS(_対策工[[#This Row],[グループ番号]]="","",TRUE,_xlfn.XLOOKUP(_対策工[[#This Row],[グループ番号]],_グループ[グループ番号],_グループ[規模/部位]))</f>
        <v/>
      </c>
      <c r="K89" s="11"/>
      <c r="L89" s="9"/>
      <c r="M89" s="3"/>
      <c r="N89" t="str" cm="1">
        <f t="array" ref="N89">_xlfn.IFS(OR(_対策工[[#This Row],[シナリオ名称]]="",_対策工[[#This Row],[グループ番号]]=""),"",TRUE,_対策工[[#This Row],[グループ番号]]&amp;"-"&amp;_対策工[[#This Row],[制御1]]*100+_対策工[[#This Row],[制御2]])</f>
        <v/>
      </c>
      <c r="Q89" s="14"/>
      <c r="S89" s="12"/>
      <c r="T89" s="3"/>
    </row>
    <row r="90" spans="1:20">
      <c r="A90" s="6" cm="1">
        <f t="array" ref="A90">ROW()-ROW(_対策工[#Headers])</f>
        <v>89</v>
      </c>
      <c r="B90" s="6" t="str" cm="1">
        <f t="array" ref="B90">_xlfn.IFS(_対策工[[#This Row],[シナリオ名称]]="","",
RIGHT(_対策工[[#This Row],[シナリオ名称]],1)="①",1,
RIGHT(_対策工[[#This Row],[シナリオ名称]],1)="②",2,
RIGHT(_対策工[[#This Row],[シナリオ名称]],1)="③",3,
RIGHT(_対策工[[#This Row],[シナリオ名称]],1)="④",4,
ture,"")</f>
        <v/>
      </c>
      <c r="C90" s="3" t="str" cm="1">
        <f t="array" ref="C90">_xlfn.IFS(OR(_対策工[[#This Row],[シナリオ名称]]="",_対策工[[#This Row],[グループ番号]]=""),"",TRUE,COUNTIF(_xlfn.TAKE(_対策工[制御3],_対策工[[#This Row],[通し番号]]),_対策工[[#This Row],[制御3]]))</f>
        <v/>
      </c>
      <c r="D90" t="str">
        <f>_対策工[[#This Row],[シナリオ名称]]&amp;_対策工[[#This Row],[グループ番号]]</f>
        <v/>
      </c>
      <c r="E90" t="str" cm="1">
        <f t="array" ref="E90">_xlfn.IFS(_対策工[[#This Row],[グループ番号]]="","",TRUE,_xlfn.XLOOKUP(_対策工[[#This Row],[グループ番号]],_グループ[グループ番号],_グループ[施設番号]))</f>
        <v/>
      </c>
      <c r="F90" t="str" cm="1">
        <f t="array" ref="F90">_xlfn.IFS(_対策工[[#This Row],[グループ番号]]="","",TRUE,_xlfn.XLOOKUP(_対策工[[#This Row],[グループ番号]],_グループ[グループ番号],_グループ[地区名]))</f>
        <v/>
      </c>
      <c r="G90" t="str" cm="1">
        <f t="array" ref="G90">_xlfn.IFS(_対策工[[#This Row],[グループ番号]]="","",TRUE,_xlfn.XLOOKUP(_対策工[[#This Row],[グループ番号]],_グループ[グループ番号],_グループ[施設名]))</f>
        <v/>
      </c>
      <c r="H90" t="str" cm="1">
        <f t="array" ref="H90">_xlfn.IFS(_対策工[[#This Row],[グループ番号]]="","",TRUE,_xlfn.XLOOKUP(_対策工[[#This Row],[グループ番号]],_グループ[グループ番号],_グループ[形式/設備名]))</f>
        <v/>
      </c>
      <c r="I90" t="str" cm="1">
        <f t="array" ref="I90">_xlfn.IFS(_対策工[[#This Row],[グループ番号]]="","",TRUE,_xlfn.XLOOKUP(_対策工[[#This Row],[グループ番号]],_グループ[グループ番号],_グループ[規格/装置名]))</f>
        <v/>
      </c>
      <c r="J90" t="str" cm="1">
        <f t="array" ref="J90">_xlfn.IFS(_対策工[[#This Row],[グループ番号]]="","",TRUE,_xlfn.XLOOKUP(_対策工[[#This Row],[グループ番号]],_グループ[グループ番号],_グループ[規模/部位]))</f>
        <v/>
      </c>
      <c r="K90" s="11"/>
      <c r="L90" s="9"/>
      <c r="M90" s="3"/>
      <c r="N90" t="str" cm="1">
        <f t="array" ref="N90">_xlfn.IFS(OR(_対策工[[#This Row],[シナリオ名称]]="",_対策工[[#This Row],[グループ番号]]=""),"",TRUE,_対策工[[#This Row],[グループ番号]]&amp;"-"&amp;_対策工[[#This Row],[制御1]]*100+_対策工[[#This Row],[制御2]])</f>
        <v/>
      </c>
      <c r="Q90" s="14"/>
      <c r="S90" s="12"/>
      <c r="T90" s="3"/>
    </row>
    <row r="91" spans="1:20">
      <c r="A91" s="6" cm="1">
        <f t="array" ref="A91">ROW()-ROW(_対策工[#Headers])</f>
        <v>90</v>
      </c>
      <c r="B91" s="6" t="str" cm="1">
        <f t="array" ref="B91">_xlfn.IFS(_対策工[[#This Row],[シナリオ名称]]="","",
RIGHT(_対策工[[#This Row],[シナリオ名称]],1)="①",1,
RIGHT(_対策工[[#This Row],[シナリオ名称]],1)="②",2,
RIGHT(_対策工[[#This Row],[シナリオ名称]],1)="③",3,
RIGHT(_対策工[[#This Row],[シナリオ名称]],1)="④",4,
ture,"")</f>
        <v/>
      </c>
      <c r="C91" s="3" t="str" cm="1">
        <f t="array" ref="C91">_xlfn.IFS(OR(_対策工[[#This Row],[シナリオ名称]]="",_対策工[[#This Row],[グループ番号]]=""),"",TRUE,COUNTIF(_xlfn.TAKE(_対策工[制御3],_対策工[[#This Row],[通し番号]]),_対策工[[#This Row],[制御3]]))</f>
        <v/>
      </c>
      <c r="D91" t="str">
        <f>_対策工[[#This Row],[シナリオ名称]]&amp;_対策工[[#This Row],[グループ番号]]</f>
        <v/>
      </c>
      <c r="E91" t="str" cm="1">
        <f t="array" ref="E91">_xlfn.IFS(_対策工[[#This Row],[グループ番号]]="","",TRUE,_xlfn.XLOOKUP(_対策工[[#This Row],[グループ番号]],_グループ[グループ番号],_グループ[施設番号]))</f>
        <v/>
      </c>
      <c r="F91" t="str" cm="1">
        <f t="array" ref="F91">_xlfn.IFS(_対策工[[#This Row],[グループ番号]]="","",TRUE,_xlfn.XLOOKUP(_対策工[[#This Row],[グループ番号]],_グループ[グループ番号],_グループ[地区名]))</f>
        <v/>
      </c>
      <c r="G91" t="str" cm="1">
        <f t="array" ref="G91">_xlfn.IFS(_対策工[[#This Row],[グループ番号]]="","",TRUE,_xlfn.XLOOKUP(_対策工[[#This Row],[グループ番号]],_グループ[グループ番号],_グループ[施設名]))</f>
        <v/>
      </c>
      <c r="H91" t="str" cm="1">
        <f t="array" ref="H91">_xlfn.IFS(_対策工[[#This Row],[グループ番号]]="","",TRUE,_xlfn.XLOOKUP(_対策工[[#This Row],[グループ番号]],_グループ[グループ番号],_グループ[形式/設備名]))</f>
        <v/>
      </c>
      <c r="I91" t="str" cm="1">
        <f t="array" ref="I91">_xlfn.IFS(_対策工[[#This Row],[グループ番号]]="","",TRUE,_xlfn.XLOOKUP(_対策工[[#This Row],[グループ番号]],_グループ[グループ番号],_グループ[規格/装置名]))</f>
        <v/>
      </c>
      <c r="J91" t="str" cm="1">
        <f t="array" ref="J91">_xlfn.IFS(_対策工[[#This Row],[グループ番号]]="","",TRUE,_xlfn.XLOOKUP(_対策工[[#This Row],[グループ番号]],_グループ[グループ番号],_グループ[規模/部位]))</f>
        <v/>
      </c>
      <c r="K91" s="11"/>
      <c r="L91" s="9"/>
      <c r="M91" s="3"/>
      <c r="N91" t="str" cm="1">
        <f t="array" ref="N91">_xlfn.IFS(OR(_対策工[[#This Row],[シナリオ名称]]="",_対策工[[#This Row],[グループ番号]]=""),"",TRUE,_対策工[[#This Row],[グループ番号]]&amp;"-"&amp;_対策工[[#This Row],[制御1]]*100+_対策工[[#This Row],[制御2]])</f>
        <v/>
      </c>
      <c r="Q91" s="14"/>
      <c r="S91" s="12"/>
      <c r="T91" s="3"/>
    </row>
    <row r="92" spans="1:20">
      <c r="A92" s="6" cm="1">
        <f t="array" ref="A92">ROW()-ROW(_対策工[#Headers])</f>
        <v>91</v>
      </c>
      <c r="B92" s="6" t="str" cm="1">
        <f t="array" ref="B92">_xlfn.IFS(_対策工[[#This Row],[シナリオ名称]]="","",
RIGHT(_対策工[[#This Row],[シナリオ名称]],1)="①",1,
RIGHT(_対策工[[#This Row],[シナリオ名称]],1)="②",2,
RIGHT(_対策工[[#This Row],[シナリオ名称]],1)="③",3,
RIGHT(_対策工[[#This Row],[シナリオ名称]],1)="④",4,
ture,"")</f>
        <v/>
      </c>
      <c r="C92" s="3" t="str" cm="1">
        <f t="array" ref="C92">_xlfn.IFS(OR(_対策工[[#This Row],[シナリオ名称]]="",_対策工[[#This Row],[グループ番号]]=""),"",TRUE,COUNTIF(_xlfn.TAKE(_対策工[制御3],_対策工[[#This Row],[通し番号]]),_対策工[[#This Row],[制御3]]))</f>
        <v/>
      </c>
      <c r="D92" t="str">
        <f>_対策工[[#This Row],[シナリオ名称]]&amp;_対策工[[#This Row],[グループ番号]]</f>
        <v/>
      </c>
      <c r="E92" t="str" cm="1">
        <f t="array" ref="E92">_xlfn.IFS(_対策工[[#This Row],[グループ番号]]="","",TRUE,_xlfn.XLOOKUP(_対策工[[#This Row],[グループ番号]],_グループ[グループ番号],_グループ[施設番号]))</f>
        <v/>
      </c>
      <c r="F92" t="str" cm="1">
        <f t="array" ref="F92">_xlfn.IFS(_対策工[[#This Row],[グループ番号]]="","",TRUE,_xlfn.XLOOKUP(_対策工[[#This Row],[グループ番号]],_グループ[グループ番号],_グループ[地区名]))</f>
        <v/>
      </c>
      <c r="G92" t="str" cm="1">
        <f t="array" ref="G92">_xlfn.IFS(_対策工[[#This Row],[グループ番号]]="","",TRUE,_xlfn.XLOOKUP(_対策工[[#This Row],[グループ番号]],_グループ[グループ番号],_グループ[施設名]))</f>
        <v/>
      </c>
      <c r="H92" t="str" cm="1">
        <f t="array" ref="H92">_xlfn.IFS(_対策工[[#This Row],[グループ番号]]="","",TRUE,_xlfn.XLOOKUP(_対策工[[#This Row],[グループ番号]],_グループ[グループ番号],_グループ[形式/設備名]))</f>
        <v/>
      </c>
      <c r="I92" t="str" cm="1">
        <f t="array" ref="I92">_xlfn.IFS(_対策工[[#This Row],[グループ番号]]="","",TRUE,_xlfn.XLOOKUP(_対策工[[#This Row],[グループ番号]],_グループ[グループ番号],_グループ[規格/装置名]))</f>
        <v/>
      </c>
      <c r="J92" t="str" cm="1">
        <f t="array" ref="J92">_xlfn.IFS(_対策工[[#This Row],[グループ番号]]="","",TRUE,_xlfn.XLOOKUP(_対策工[[#This Row],[グループ番号]],_グループ[グループ番号],_グループ[規模/部位]))</f>
        <v/>
      </c>
      <c r="K92" s="11"/>
      <c r="L92" s="9"/>
      <c r="M92" s="3"/>
      <c r="N92" t="str" cm="1">
        <f t="array" ref="N92">_xlfn.IFS(OR(_対策工[[#This Row],[シナリオ名称]]="",_対策工[[#This Row],[グループ番号]]=""),"",TRUE,_対策工[[#This Row],[グループ番号]]&amp;"-"&amp;_対策工[[#This Row],[制御1]]*100+_対策工[[#This Row],[制御2]])</f>
        <v/>
      </c>
      <c r="Q92" s="14"/>
      <c r="S92" s="12"/>
      <c r="T92" s="3"/>
    </row>
    <row r="93" spans="1:20">
      <c r="A93" s="6" cm="1">
        <f t="array" ref="A93">ROW()-ROW(_対策工[#Headers])</f>
        <v>92</v>
      </c>
      <c r="B93" s="6" t="str" cm="1">
        <f t="array" ref="B93">_xlfn.IFS(_対策工[[#This Row],[シナリオ名称]]="","",
RIGHT(_対策工[[#This Row],[シナリオ名称]],1)="①",1,
RIGHT(_対策工[[#This Row],[シナリオ名称]],1)="②",2,
RIGHT(_対策工[[#This Row],[シナリオ名称]],1)="③",3,
RIGHT(_対策工[[#This Row],[シナリオ名称]],1)="④",4,
ture,"")</f>
        <v/>
      </c>
      <c r="C93" s="3" t="str" cm="1">
        <f t="array" ref="C93">_xlfn.IFS(OR(_対策工[[#This Row],[シナリオ名称]]="",_対策工[[#This Row],[グループ番号]]=""),"",TRUE,COUNTIF(_xlfn.TAKE(_対策工[制御3],_対策工[[#This Row],[通し番号]]),_対策工[[#This Row],[制御3]]))</f>
        <v/>
      </c>
      <c r="D93" t="str">
        <f>_対策工[[#This Row],[シナリオ名称]]&amp;_対策工[[#This Row],[グループ番号]]</f>
        <v/>
      </c>
      <c r="E93" t="str" cm="1">
        <f t="array" ref="E93">_xlfn.IFS(_対策工[[#This Row],[グループ番号]]="","",TRUE,_xlfn.XLOOKUP(_対策工[[#This Row],[グループ番号]],_グループ[グループ番号],_グループ[施設番号]))</f>
        <v/>
      </c>
      <c r="F93" t="str" cm="1">
        <f t="array" ref="F93">_xlfn.IFS(_対策工[[#This Row],[グループ番号]]="","",TRUE,_xlfn.XLOOKUP(_対策工[[#This Row],[グループ番号]],_グループ[グループ番号],_グループ[地区名]))</f>
        <v/>
      </c>
      <c r="G93" t="str" cm="1">
        <f t="array" ref="G93">_xlfn.IFS(_対策工[[#This Row],[グループ番号]]="","",TRUE,_xlfn.XLOOKUP(_対策工[[#This Row],[グループ番号]],_グループ[グループ番号],_グループ[施設名]))</f>
        <v/>
      </c>
      <c r="H93" t="str" cm="1">
        <f t="array" ref="H93">_xlfn.IFS(_対策工[[#This Row],[グループ番号]]="","",TRUE,_xlfn.XLOOKUP(_対策工[[#This Row],[グループ番号]],_グループ[グループ番号],_グループ[形式/設備名]))</f>
        <v/>
      </c>
      <c r="I93" t="str" cm="1">
        <f t="array" ref="I93">_xlfn.IFS(_対策工[[#This Row],[グループ番号]]="","",TRUE,_xlfn.XLOOKUP(_対策工[[#This Row],[グループ番号]],_グループ[グループ番号],_グループ[規格/装置名]))</f>
        <v/>
      </c>
      <c r="J93" t="str" cm="1">
        <f t="array" ref="J93">_xlfn.IFS(_対策工[[#This Row],[グループ番号]]="","",TRUE,_xlfn.XLOOKUP(_対策工[[#This Row],[グループ番号]],_グループ[グループ番号],_グループ[規模/部位]))</f>
        <v/>
      </c>
      <c r="K93" s="11"/>
      <c r="L93" s="9"/>
      <c r="M93" s="3"/>
      <c r="N93" t="str" cm="1">
        <f t="array" ref="N93">_xlfn.IFS(OR(_対策工[[#This Row],[シナリオ名称]]="",_対策工[[#This Row],[グループ番号]]=""),"",TRUE,_対策工[[#This Row],[グループ番号]]&amp;"-"&amp;_対策工[[#This Row],[制御1]]*100+_対策工[[#This Row],[制御2]])</f>
        <v/>
      </c>
      <c r="Q93" s="14"/>
      <c r="S93" s="12"/>
      <c r="T93" s="3"/>
    </row>
    <row r="94" spans="1:20">
      <c r="A94" s="6" cm="1">
        <f t="array" ref="A94">ROW()-ROW(_対策工[#Headers])</f>
        <v>93</v>
      </c>
      <c r="B94" s="6" t="str" cm="1">
        <f t="array" ref="B94">_xlfn.IFS(_対策工[[#This Row],[シナリオ名称]]="","",
RIGHT(_対策工[[#This Row],[シナリオ名称]],1)="①",1,
RIGHT(_対策工[[#This Row],[シナリオ名称]],1)="②",2,
RIGHT(_対策工[[#This Row],[シナリオ名称]],1)="③",3,
RIGHT(_対策工[[#This Row],[シナリオ名称]],1)="④",4,
ture,"")</f>
        <v/>
      </c>
      <c r="C94" s="3" t="str" cm="1">
        <f t="array" ref="C94">_xlfn.IFS(OR(_対策工[[#This Row],[シナリオ名称]]="",_対策工[[#This Row],[グループ番号]]=""),"",TRUE,COUNTIF(_xlfn.TAKE(_対策工[制御3],_対策工[[#This Row],[通し番号]]),_対策工[[#This Row],[制御3]]))</f>
        <v/>
      </c>
      <c r="D94" t="str">
        <f>_対策工[[#This Row],[シナリオ名称]]&amp;_対策工[[#This Row],[グループ番号]]</f>
        <v/>
      </c>
      <c r="E94" t="str" cm="1">
        <f t="array" ref="E94">_xlfn.IFS(_対策工[[#This Row],[グループ番号]]="","",TRUE,_xlfn.XLOOKUP(_対策工[[#This Row],[グループ番号]],_グループ[グループ番号],_グループ[施設番号]))</f>
        <v/>
      </c>
      <c r="F94" t="str" cm="1">
        <f t="array" ref="F94">_xlfn.IFS(_対策工[[#This Row],[グループ番号]]="","",TRUE,_xlfn.XLOOKUP(_対策工[[#This Row],[グループ番号]],_グループ[グループ番号],_グループ[地区名]))</f>
        <v/>
      </c>
      <c r="G94" t="str" cm="1">
        <f t="array" ref="G94">_xlfn.IFS(_対策工[[#This Row],[グループ番号]]="","",TRUE,_xlfn.XLOOKUP(_対策工[[#This Row],[グループ番号]],_グループ[グループ番号],_グループ[施設名]))</f>
        <v/>
      </c>
      <c r="H94" t="str" cm="1">
        <f t="array" ref="H94">_xlfn.IFS(_対策工[[#This Row],[グループ番号]]="","",TRUE,_xlfn.XLOOKUP(_対策工[[#This Row],[グループ番号]],_グループ[グループ番号],_グループ[形式/設備名]))</f>
        <v/>
      </c>
      <c r="I94" t="str" cm="1">
        <f t="array" ref="I94">_xlfn.IFS(_対策工[[#This Row],[グループ番号]]="","",TRUE,_xlfn.XLOOKUP(_対策工[[#This Row],[グループ番号]],_グループ[グループ番号],_グループ[規格/装置名]))</f>
        <v/>
      </c>
      <c r="J94" t="str" cm="1">
        <f t="array" ref="J94">_xlfn.IFS(_対策工[[#This Row],[グループ番号]]="","",TRUE,_xlfn.XLOOKUP(_対策工[[#This Row],[グループ番号]],_グループ[グループ番号],_グループ[規模/部位]))</f>
        <v/>
      </c>
      <c r="K94" s="11"/>
      <c r="L94" s="9"/>
      <c r="M94" s="3"/>
      <c r="N94" t="str" cm="1">
        <f t="array" ref="N94">_xlfn.IFS(OR(_対策工[[#This Row],[シナリオ名称]]="",_対策工[[#This Row],[グループ番号]]=""),"",TRUE,_対策工[[#This Row],[グループ番号]]&amp;"-"&amp;_対策工[[#This Row],[制御1]]*100+_対策工[[#This Row],[制御2]])</f>
        <v/>
      </c>
      <c r="Q94" s="14"/>
      <c r="S94" s="12"/>
      <c r="T94" s="3"/>
    </row>
    <row r="95" spans="1:20">
      <c r="A95" s="6" cm="1">
        <f t="array" ref="A95">ROW()-ROW(_対策工[#Headers])</f>
        <v>94</v>
      </c>
      <c r="B95" s="6" t="str" cm="1">
        <f t="array" ref="B95">_xlfn.IFS(_対策工[[#This Row],[シナリオ名称]]="","",
RIGHT(_対策工[[#This Row],[シナリオ名称]],1)="①",1,
RIGHT(_対策工[[#This Row],[シナリオ名称]],1)="②",2,
RIGHT(_対策工[[#This Row],[シナリオ名称]],1)="③",3,
RIGHT(_対策工[[#This Row],[シナリオ名称]],1)="④",4,
ture,"")</f>
        <v/>
      </c>
      <c r="C95" s="3" t="str" cm="1">
        <f t="array" ref="C95">_xlfn.IFS(OR(_対策工[[#This Row],[シナリオ名称]]="",_対策工[[#This Row],[グループ番号]]=""),"",TRUE,COUNTIF(_xlfn.TAKE(_対策工[制御3],_対策工[[#This Row],[通し番号]]),_対策工[[#This Row],[制御3]]))</f>
        <v/>
      </c>
      <c r="D95" t="str">
        <f>_対策工[[#This Row],[シナリオ名称]]&amp;_対策工[[#This Row],[グループ番号]]</f>
        <v/>
      </c>
      <c r="E95" t="str" cm="1">
        <f t="array" ref="E95">_xlfn.IFS(_対策工[[#This Row],[グループ番号]]="","",TRUE,_xlfn.XLOOKUP(_対策工[[#This Row],[グループ番号]],_グループ[グループ番号],_グループ[施設番号]))</f>
        <v/>
      </c>
      <c r="F95" t="str" cm="1">
        <f t="array" ref="F95">_xlfn.IFS(_対策工[[#This Row],[グループ番号]]="","",TRUE,_xlfn.XLOOKUP(_対策工[[#This Row],[グループ番号]],_グループ[グループ番号],_グループ[地区名]))</f>
        <v/>
      </c>
      <c r="G95" t="str" cm="1">
        <f t="array" ref="G95">_xlfn.IFS(_対策工[[#This Row],[グループ番号]]="","",TRUE,_xlfn.XLOOKUP(_対策工[[#This Row],[グループ番号]],_グループ[グループ番号],_グループ[施設名]))</f>
        <v/>
      </c>
      <c r="H95" t="str" cm="1">
        <f t="array" ref="H95">_xlfn.IFS(_対策工[[#This Row],[グループ番号]]="","",TRUE,_xlfn.XLOOKUP(_対策工[[#This Row],[グループ番号]],_グループ[グループ番号],_グループ[形式/設備名]))</f>
        <v/>
      </c>
      <c r="I95" t="str" cm="1">
        <f t="array" ref="I95">_xlfn.IFS(_対策工[[#This Row],[グループ番号]]="","",TRUE,_xlfn.XLOOKUP(_対策工[[#This Row],[グループ番号]],_グループ[グループ番号],_グループ[規格/装置名]))</f>
        <v/>
      </c>
      <c r="J95" t="str" cm="1">
        <f t="array" ref="J95">_xlfn.IFS(_対策工[[#This Row],[グループ番号]]="","",TRUE,_xlfn.XLOOKUP(_対策工[[#This Row],[グループ番号]],_グループ[グループ番号],_グループ[規模/部位]))</f>
        <v/>
      </c>
      <c r="K95" s="11"/>
      <c r="L95" s="9"/>
      <c r="M95" s="3"/>
      <c r="N95" t="str" cm="1">
        <f t="array" ref="N95">_xlfn.IFS(OR(_対策工[[#This Row],[シナリオ名称]]="",_対策工[[#This Row],[グループ番号]]=""),"",TRUE,_対策工[[#This Row],[グループ番号]]&amp;"-"&amp;_対策工[[#This Row],[制御1]]*100+_対策工[[#This Row],[制御2]])</f>
        <v/>
      </c>
      <c r="Q95" s="14"/>
      <c r="S95" s="12"/>
      <c r="T95" s="3"/>
    </row>
    <row r="96" spans="1:20">
      <c r="A96" s="6" cm="1">
        <f t="array" ref="A96">ROW()-ROW(_対策工[#Headers])</f>
        <v>95</v>
      </c>
      <c r="B96" s="6" t="str" cm="1">
        <f t="array" ref="B96">_xlfn.IFS(_対策工[[#This Row],[シナリオ名称]]="","",
RIGHT(_対策工[[#This Row],[シナリオ名称]],1)="①",1,
RIGHT(_対策工[[#This Row],[シナリオ名称]],1)="②",2,
RIGHT(_対策工[[#This Row],[シナリオ名称]],1)="③",3,
RIGHT(_対策工[[#This Row],[シナリオ名称]],1)="④",4,
ture,"")</f>
        <v/>
      </c>
      <c r="C96" s="3" t="str" cm="1">
        <f t="array" ref="C96">_xlfn.IFS(OR(_対策工[[#This Row],[シナリオ名称]]="",_対策工[[#This Row],[グループ番号]]=""),"",TRUE,COUNTIF(_xlfn.TAKE(_対策工[制御3],_対策工[[#This Row],[通し番号]]),_対策工[[#This Row],[制御3]]))</f>
        <v/>
      </c>
      <c r="D96" t="str">
        <f>_対策工[[#This Row],[シナリオ名称]]&amp;_対策工[[#This Row],[グループ番号]]</f>
        <v/>
      </c>
      <c r="E96" t="str" cm="1">
        <f t="array" ref="E96">_xlfn.IFS(_対策工[[#This Row],[グループ番号]]="","",TRUE,_xlfn.XLOOKUP(_対策工[[#This Row],[グループ番号]],_グループ[グループ番号],_グループ[施設番号]))</f>
        <v/>
      </c>
      <c r="F96" t="str" cm="1">
        <f t="array" ref="F96">_xlfn.IFS(_対策工[[#This Row],[グループ番号]]="","",TRUE,_xlfn.XLOOKUP(_対策工[[#This Row],[グループ番号]],_グループ[グループ番号],_グループ[地区名]))</f>
        <v/>
      </c>
      <c r="G96" t="str" cm="1">
        <f t="array" ref="G96">_xlfn.IFS(_対策工[[#This Row],[グループ番号]]="","",TRUE,_xlfn.XLOOKUP(_対策工[[#This Row],[グループ番号]],_グループ[グループ番号],_グループ[施設名]))</f>
        <v/>
      </c>
      <c r="H96" t="str" cm="1">
        <f t="array" ref="H96">_xlfn.IFS(_対策工[[#This Row],[グループ番号]]="","",TRUE,_xlfn.XLOOKUP(_対策工[[#This Row],[グループ番号]],_グループ[グループ番号],_グループ[形式/設備名]))</f>
        <v/>
      </c>
      <c r="I96" t="str" cm="1">
        <f t="array" ref="I96">_xlfn.IFS(_対策工[[#This Row],[グループ番号]]="","",TRUE,_xlfn.XLOOKUP(_対策工[[#This Row],[グループ番号]],_グループ[グループ番号],_グループ[規格/装置名]))</f>
        <v/>
      </c>
      <c r="J96" t="str" cm="1">
        <f t="array" ref="J96">_xlfn.IFS(_対策工[[#This Row],[グループ番号]]="","",TRUE,_xlfn.XLOOKUP(_対策工[[#This Row],[グループ番号]],_グループ[グループ番号],_グループ[規模/部位]))</f>
        <v/>
      </c>
      <c r="K96" s="11"/>
      <c r="L96" s="9"/>
      <c r="M96" s="3"/>
      <c r="N96" t="str" cm="1">
        <f t="array" ref="N96">_xlfn.IFS(OR(_対策工[[#This Row],[シナリオ名称]]="",_対策工[[#This Row],[グループ番号]]=""),"",TRUE,_対策工[[#This Row],[グループ番号]]&amp;"-"&amp;_対策工[[#This Row],[制御1]]*100+_対策工[[#This Row],[制御2]])</f>
        <v/>
      </c>
      <c r="Q96" s="14"/>
      <c r="S96" s="12"/>
      <c r="T96" s="3"/>
    </row>
    <row r="97" spans="1:20">
      <c r="A97" s="6" cm="1">
        <f t="array" ref="A97">ROW()-ROW(_対策工[#Headers])</f>
        <v>96</v>
      </c>
      <c r="B97" s="6" t="str" cm="1">
        <f t="array" ref="B97">_xlfn.IFS(_対策工[[#This Row],[シナリオ名称]]="","",
RIGHT(_対策工[[#This Row],[シナリオ名称]],1)="①",1,
RIGHT(_対策工[[#This Row],[シナリオ名称]],1)="②",2,
RIGHT(_対策工[[#This Row],[シナリオ名称]],1)="③",3,
RIGHT(_対策工[[#This Row],[シナリオ名称]],1)="④",4,
ture,"")</f>
        <v/>
      </c>
      <c r="C97" s="3" t="str" cm="1">
        <f t="array" ref="C97">_xlfn.IFS(OR(_対策工[[#This Row],[シナリオ名称]]="",_対策工[[#This Row],[グループ番号]]=""),"",TRUE,COUNTIF(_xlfn.TAKE(_対策工[制御3],_対策工[[#This Row],[通し番号]]),_対策工[[#This Row],[制御3]]))</f>
        <v/>
      </c>
      <c r="D97" t="str">
        <f>_対策工[[#This Row],[シナリオ名称]]&amp;_対策工[[#This Row],[グループ番号]]</f>
        <v/>
      </c>
      <c r="E97" t="str" cm="1">
        <f t="array" ref="E97">_xlfn.IFS(_対策工[[#This Row],[グループ番号]]="","",TRUE,_xlfn.XLOOKUP(_対策工[[#This Row],[グループ番号]],_グループ[グループ番号],_グループ[施設番号]))</f>
        <v/>
      </c>
      <c r="F97" t="str" cm="1">
        <f t="array" ref="F97">_xlfn.IFS(_対策工[[#This Row],[グループ番号]]="","",TRUE,_xlfn.XLOOKUP(_対策工[[#This Row],[グループ番号]],_グループ[グループ番号],_グループ[地区名]))</f>
        <v/>
      </c>
      <c r="G97" t="str" cm="1">
        <f t="array" ref="G97">_xlfn.IFS(_対策工[[#This Row],[グループ番号]]="","",TRUE,_xlfn.XLOOKUP(_対策工[[#This Row],[グループ番号]],_グループ[グループ番号],_グループ[施設名]))</f>
        <v/>
      </c>
      <c r="H97" t="str" cm="1">
        <f t="array" ref="H97">_xlfn.IFS(_対策工[[#This Row],[グループ番号]]="","",TRUE,_xlfn.XLOOKUP(_対策工[[#This Row],[グループ番号]],_グループ[グループ番号],_グループ[形式/設備名]))</f>
        <v/>
      </c>
      <c r="I97" t="str" cm="1">
        <f t="array" ref="I97">_xlfn.IFS(_対策工[[#This Row],[グループ番号]]="","",TRUE,_xlfn.XLOOKUP(_対策工[[#This Row],[グループ番号]],_グループ[グループ番号],_グループ[規格/装置名]))</f>
        <v/>
      </c>
      <c r="J97" t="str" cm="1">
        <f t="array" ref="J97">_xlfn.IFS(_対策工[[#This Row],[グループ番号]]="","",TRUE,_xlfn.XLOOKUP(_対策工[[#This Row],[グループ番号]],_グループ[グループ番号],_グループ[規模/部位]))</f>
        <v/>
      </c>
      <c r="K97" s="11"/>
      <c r="L97" s="9"/>
      <c r="M97" s="3"/>
      <c r="N97" t="str" cm="1">
        <f t="array" ref="N97">_xlfn.IFS(OR(_対策工[[#This Row],[シナリオ名称]]="",_対策工[[#This Row],[グループ番号]]=""),"",TRUE,_対策工[[#This Row],[グループ番号]]&amp;"-"&amp;_対策工[[#This Row],[制御1]]*100+_対策工[[#This Row],[制御2]])</f>
        <v/>
      </c>
      <c r="Q97" s="14"/>
      <c r="S97" s="12"/>
      <c r="T97" s="3"/>
    </row>
    <row r="98" spans="1:20">
      <c r="A98" s="6" cm="1">
        <f t="array" ref="A98">ROW()-ROW(_対策工[#Headers])</f>
        <v>97</v>
      </c>
      <c r="B98" s="6" t="str" cm="1">
        <f t="array" ref="B98">_xlfn.IFS(_対策工[[#This Row],[シナリオ名称]]="","",
RIGHT(_対策工[[#This Row],[シナリオ名称]],1)="①",1,
RIGHT(_対策工[[#This Row],[シナリオ名称]],1)="②",2,
RIGHT(_対策工[[#This Row],[シナリオ名称]],1)="③",3,
RIGHT(_対策工[[#This Row],[シナリオ名称]],1)="④",4,
ture,"")</f>
        <v/>
      </c>
      <c r="C98" s="3" t="str" cm="1">
        <f t="array" ref="C98">_xlfn.IFS(OR(_対策工[[#This Row],[シナリオ名称]]="",_対策工[[#This Row],[グループ番号]]=""),"",TRUE,COUNTIF(_xlfn.TAKE(_対策工[制御3],_対策工[[#This Row],[通し番号]]),_対策工[[#This Row],[制御3]]))</f>
        <v/>
      </c>
      <c r="D98" t="str">
        <f>_対策工[[#This Row],[シナリオ名称]]&amp;_対策工[[#This Row],[グループ番号]]</f>
        <v/>
      </c>
      <c r="E98" t="str" cm="1">
        <f t="array" ref="E98">_xlfn.IFS(_対策工[[#This Row],[グループ番号]]="","",TRUE,_xlfn.XLOOKUP(_対策工[[#This Row],[グループ番号]],_グループ[グループ番号],_グループ[施設番号]))</f>
        <v/>
      </c>
      <c r="F98" t="str" cm="1">
        <f t="array" ref="F98">_xlfn.IFS(_対策工[[#This Row],[グループ番号]]="","",TRUE,_xlfn.XLOOKUP(_対策工[[#This Row],[グループ番号]],_グループ[グループ番号],_グループ[地区名]))</f>
        <v/>
      </c>
      <c r="G98" t="str" cm="1">
        <f t="array" ref="G98">_xlfn.IFS(_対策工[[#This Row],[グループ番号]]="","",TRUE,_xlfn.XLOOKUP(_対策工[[#This Row],[グループ番号]],_グループ[グループ番号],_グループ[施設名]))</f>
        <v/>
      </c>
      <c r="H98" t="str" cm="1">
        <f t="array" ref="H98">_xlfn.IFS(_対策工[[#This Row],[グループ番号]]="","",TRUE,_xlfn.XLOOKUP(_対策工[[#This Row],[グループ番号]],_グループ[グループ番号],_グループ[形式/設備名]))</f>
        <v/>
      </c>
      <c r="I98" t="str" cm="1">
        <f t="array" ref="I98">_xlfn.IFS(_対策工[[#This Row],[グループ番号]]="","",TRUE,_xlfn.XLOOKUP(_対策工[[#This Row],[グループ番号]],_グループ[グループ番号],_グループ[規格/装置名]))</f>
        <v/>
      </c>
      <c r="J98" t="str" cm="1">
        <f t="array" ref="J98">_xlfn.IFS(_対策工[[#This Row],[グループ番号]]="","",TRUE,_xlfn.XLOOKUP(_対策工[[#This Row],[グループ番号]],_グループ[グループ番号],_グループ[規模/部位]))</f>
        <v/>
      </c>
      <c r="K98" s="11"/>
      <c r="L98" s="9"/>
      <c r="M98" s="3"/>
      <c r="N98" t="str" cm="1">
        <f t="array" ref="N98">_xlfn.IFS(OR(_対策工[[#This Row],[シナリオ名称]]="",_対策工[[#This Row],[グループ番号]]=""),"",TRUE,_対策工[[#This Row],[グループ番号]]&amp;"-"&amp;_対策工[[#This Row],[制御1]]*100+_対策工[[#This Row],[制御2]])</f>
        <v/>
      </c>
      <c r="Q98" s="14"/>
      <c r="S98" s="12"/>
      <c r="T98" s="3"/>
    </row>
    <row r="99" spans="1:20">
      <c r="A99" s="6" cm="1">
        <f t="array" ref="A99">ROW()-ROW(_対策工[#Headers])</f>
        <v>98</v>
      </c>
      <c r="B99" s="6" t="str" cm="1">
        <f t="array" ref="B99">_xlfn.IFS(_対策工[[#This Row],[シナリオ名称]]="","",
RIGHT(_対策工[[#This Row],[シナリオ名称]],1)="①",1,
RIGHT(_対策工[[#This Row],[シナリオ名称]],1)="②",2,
RIGHT(_対策工[[#This Row],[シナリオ名称]],1)="③",3,
RIGHT(_対策工[[#This Row],[シナリオ名称]],1)="④",4,
ture,"")</f>
        <v/>
      </c>
      <c r="C99" s="3" t="str" cm="1">
        <f t="array" ref="C99">_xlfn.IFS(OR(_対策工[[#This Row],[シナリオ名称]]="",_対策工[[#This Row],[グループ番号]]=""),"",TRUE,COUNTIF(_xlfn.TAKE(_対策工[制御3],_対策工[[#This Row],[通し番号]]),_対策工[[#This Row],[制御3]]))</f>
        <v/>
      </c>
      <c r="D99" t="str">
        <f>_対策工[[#This Row],[シナリオ名称]]&amp;_対策工[[#This Row],[グループ番号]]</f>
        <v/>
      </c>
      <c r="E99" t="str" cm="1">
        <f t="array" ref="E99">_xlfn.IFS(_対策工[[#This Row],[グループ番号]]="","",TRUE,_xlfn.XLOOKUP(_対策工[[#This Row],[グループ番号]],_グループ[グループ番号],_グループ[施設番号]))</f>
        <v/>
      </c>
      <c r="F99" t="str" cm="1">
        <f t="array" ref="F99">_xlfn.IFS(_対策工[[#This Row],[グループ番号]]="","",TRUE,_xlfn.XLOOKUP(_対策工[[#This Row],[グループ番号]],_グループ[グループ番号],_グループ[地区名]))</f>
        <v/>
      </c>
      <c r="G99" t="str" cm="1">
        <f t="array" ref="G99">_xlfn.IFS(_対策工[[#This Row],[グループ番号]]="","",TRUE,_xlfn.XLOOKUP(_対策工[[#This Row],[グループ番号]],_グループ[グループ番号],_グループ[施設名]))</f>
        <v/>
      </c>
      <c r="H99" t="str" cm="1">
        <f t="array" ref="H99">_xlfn.IFS(_対策工[[#This Row],[グループ番号]]="","",TRUE,_xlfn.XLOOKUP(_対策工[[#This Row],[グループ番号]],_グループ[グループ番号],_グループ[形式/設備名]))</f>
        <v/>
      </c>
      <c r="I99" t="str" cm="1">
        <f t="array" ref="I99">_xlfn.IFS(_対策工[[#This Row],[グループ番号]]="","",TRUE,_xlfn.XLOOKUP(_対策工[[#This Row],[グループ番号]],_グループ[グループ番号],_グループ[規格/装置名]))</f>
        <v/>
      </c>
      <c r="J99" t="str" cm="1">
        <f t="array" ref="J99">_xlfn.IFS(_対策工[[#This Row],[グループ番号]]="","",TRUE,_xlfn.XLOOKUP(_対策工[[#This Row],[グループ番号]],_グループ[グループ番号],_グループ[規模/部位]))</f>
        <v/>
      </c>
      <c r="K99" s="11"/>
      <c r="L99" s="9"/>
      <c r="M99" s="3"/>
      <c r="N99" t="str" cm="1">
        <f t="array" ref="N99">_xlfn.IFS(OR(_対策工[[#This Row],[シナリオ名称]]="",_対策工[[#This Row],[グループ番号]]=""),"",TRUE,_対策工[[#This Row],[グループ番号]]&amp;"-"&amp;_対策工[[#This Row],[制御1]]*100+_対策工[[#This Row],[制御2]])</f>
        <v/>
      </c>
      <c r="Q99" s="14"/>
      <c r="S99" s="12"/>
      <c r="T99" s="3"/>
    </row>
    <row r="100" spans="1:20">
      <c r="A100" s="6" cm="1">
        <f t="array" ref="A100">ROW()-ROW(_対策工[#Headers])</f>
        <v>99</v>
      </c>
      <c r="B100" s="6" t="str" cm="1">
        <f t="array" ref="B100">_xlfn.IFS(_対策工[[#This Row],[シナリオ名称]]="","",
RIGHT(_対策工[[#This Row],[シナリオ名称]],1)="①",1,
RIGHT(_対策工[[#This Row],[シナリオ名称]],1)="②",2,
RIGHT(_対策工[[#This Row],[シナリオ名称]],1)="③",3,
RIGHT(_対策工[[#This Row],[シナリオ名称]],1)="④",4,
ture,"")</f>
        <v/>
      </c>
      <c r="C100" s="3" t="str" cm="1">
        <f t="array" ref="C100">_xlfn.IFS(OR(_対策工[[#This Row],[シナリオ名称]]="",_対策工[[#This Row],[グループ番号]]=""),"",TRUE,COUNTIF(_xlfn.TAKE(_対策工[制御3],_対策工[[#This Row],[通し番号]]),_対策工[[#This Row],[制御3]]))</f>
        <v/>
      </c>
      <c r="D100" t="str">
        <f>_対策工[[#This Row],[シナリオ名称]]&amp;_対策工[[#This Row],[グループ番号]]</f>
        <v/>
      </c>
      <c r="E100" t="str" cm="1">
        <f t="array" ref="E100">_xlfn.IFS(_対策工[[#This Row],[グループ番号]]="","",TRUE,_xlfn.XLOOKUP(_対策工[[#This Row],[グループ番号]],_グループ[グループ番号],_グループ[施設番号]))</f>
        <v/>
      </c>
      <c r="F100" t="str" cm="1">
        <f t="array" ref="F100">_xlfn.IFS(_対策工[[#This Row],[グループ番号]]="","",TRUE,_xlfn.XLOOKUP(_対策工[[#This Row],[グループ番号]],_グループ[グループ番号],_グループ[地区名]))</f>
        <v/>
      </c>
      <c r="G100" t="str" cm="1">
        <f t="array" ref="G100">_xlfn.IFS(_対策工[[#This Row],[グループ番号]]="","",TRUE,_xlfn.XLOOKUP(_対策工[[#This Row],[グループ番号]],_グループ[グループ番号],_グループ[施設名]))</f>
        <v/>
      </c>
      <c r="H100" t="str" cm="1">
        <f t="array" ref="H100">_xlfn.IFS(_対策工[[#This Row],[グループ番号]]="","",TRUE,_xlfn.XLOOKUP(_対策工[[#This Row],[グループ番号]],_グループ[グループ番号],_グループ[形式/設備名]))</f>
        <v/>
      </c>
      <c r="I100" t="str" cm="1">
        <f t="array" ref="I100">_xlfn.IFS(_対策工[[#This Row],[グループ番号]]="","",TRUE,_xlfn.XLOOKUP(_対策工[[#This Row],[グループ番号]],_グループ[グループ番号],_グループ[規格/装置名]))</f>
        <v/>
      </c>
      <c r="J100" t="str" cm="1">
        <f t="array" ref="J100">_xlfn.IFS(_対策工[[#This Row],[グループ番号]]="","",TRUE,_xlfn.XLOOKUP(_対策工[[#This Row],[グループ番号]],_グループ[グループ番号],_グループ[規模/部位]))</f>
        <v/>
      </c>
      <c r="K100" s="11"/>
      <c r="L100" s="9"/>
      <c r="M100" s="3"/>
      <c r="N100" t="str" cm="1">
        <f t="array" ref="N100">_xlfn.IFS(OR(_対策工[[#This Row],[シナリオ名称]]="",_対策工[[#This Row],[グループ番号]]=""),"",TRUE,_対策工[[#This Row],[グループ番号]]&amp;"-"&amp;_対策工[[#This Row],[制御1]]*100+_対策工[[#This Row],[制御2]])</f>
        <v/>
      </c>
      <c r="Q100" s="14"/>
      <c r="S100" s="12"/>
      <c r="T100" s="3"/>
    </row>
    <row r="101" spans="1:20">
      <c r="A101" s="6" cm="1">
        <f t="array" ref="A101">ROW()-ROW(_対策工[#Headers])</f>
        <v>100</v>
      </c>
      <c r="B101" s="6" t="str" cm="1">
        <f t="array" ref="B101">_xlfn.IFS(_対策工[[#This Row],[シナリオ名称]]="","",
RIGHT(_対策工[[#This Row],[シナリオ名称]],1)="①",1,
RIGHT(_対策工[[#This Row],[シナリオ名称]],1)="②",2,
RIGHT(_対策工[[#This Row],[シナリオ名称]],1)="③",3,
RIGHT(_対策工[[#This Row],[シナリオ名称]],1)="④",4,
ture,"")</f>
        <v/>
      </c>
      <c r="C101" s="3" t="str" cm="1">
        <f t="array" ref="C101">_xlfn.IFS(OR(_対策工[[#This Row],[シナリオ名称]]="",_対策工[[#This Row],[グループ番号]]=""),"",TRUE,COUNTIF(_xlfn.TAKE(_対策工[制御3],_対策工[[#This Row],[通し番号]]),_対策工[[#This Row],[制御3]]))</f>
        <v/>
      </c>
      <c r="D101" t="str">
        <f>_対策工[[#This Row],[シナリオ名称]]&amp;_対策工[[#This Row],[グループ番号]]</f>
        <v/>
      </c>
      <c r="E101" t="str" cm="1">
        <f t="array" ref="E101">_xlfn.IFS(_対策工[[#This Row],[グループ番号]]="","",TRUE,_xlfn.XLOOKUP(_対策工[[#This Row],[グループ番号]],_グループ[グループ番号],_グループ[施設番号]))</f>
        <v/>
      </c>
      <c r="F101" t="str" cm="1">
        <f t="array" ref="F101">_xlfn.IFS(_対策工[[#This Row],[グループ番号]]="","",TRUE,_xlfn.XLOOKUP(_対策工[[#This Row],[グループ番号]],_グループ[グループ番号],_グループ[地区名]))</f>
        <v/>
      </c>
      <c r="G101" t="str" cm="1">
        <f t="array" ref="G101">_xlfn.IFS(_対策工[[#This Row],[グループ番号]]="","",TRUE,_xlfn.XLOOKUP(_対策工[[#This Row],[グループ番号]],_グループ[グループ番号],_グループ[施設名]))</f>
        <v/>
      </c>
      <c r="H101" t="str" cm="1">
        <f t="array" ref="H101">_xlfn.IFS(_対策工[[#This Row],[グループ番号]]="","",TRUE,_xlfn.XLOOKUP(_対策工[[#This Row],[グループ番号]],_グループ[グループ番号],_グループ[形式/設備名]))</f>
        <v/>
      </c>
      <c r="I101" t="str" cm="1">
        <f t="array" ref="I101">_xlfn.IFS(_対策工[[#This Row],[グループ番号]]="","",TRUE,_xlfn.XLOOKUP(_対策工[[#This Row],[グループ番号]],_グループ[グループ番号],_グループ[規格/装置名]))</f>
        <v/>
      </c>
      <c r="J101" t="str" cm="1">
        <f t="array" ref="J101">_xlfn.IFS(_対策工[[#This Row],[グループ番号]]="","",TRUE,_xlfn.XLOOKUP(_対策工[[#This Row],[グループ番号]],_グループ[グループ番号],_グループ[規模/部位]))</f>
        <v/>
      </c>
      <c r="K101" s="11"/>
      <c r="L101" s="9"/>
      <c r="M101" s="3"/>
      <c r="N101" t="str" cm="1">
        <f t="array" ref="N101">_xlfn.IFS(OR(_対策工[[#This Row],[シナリオ名称]]="",_対策工[[#This Row],[グループ番号]]=""),"",TRUE,_対策工[[#This Row],[グループ番号]]&amp;"-"&amp;_対策工[[#This Row],[制御1]]*100+_対策工[[#This Row],[制御2]])</f>
        <v/>
      </c>
      <c r="Q101" s="14"/>
      <c r="S101" s="12"/>
      <c r="T101" s="3"/>
    </row>
    <row r="102" spans="1:20">
      <c r="A102" s="6" cm="1">
        <f t="array" ref="A102">ROW()-ROW(_対策工[#Headers])</f>
        <v>101</v>
      </c>
      <c r="B102" s="6" t="str" cm="1">
        <f t="array" ref="B102">_xlfn.IFS(_対策工[[#This Row],[シナリオ名称]]="","",
RIGHT(_対策工[[#This Row],[シナリオ名称]],1)="①",1,
RIGHT(_対策工[[#This Row],[シナリオ名称]],1)="②",2,
RIGHT(_対策工[[#This Row],[シナリオ名称]],1)="③",3,
RIGHT(_対策工[[#This Row],[シナリオ名称]],1)="④",4,
ture,"")</f>
        <v/>
      </c>
      <c r="C102" s="3" t="str" cm="1">
        <f t="array" ref="C102">_xlfn.IFS(OR(_対策工[[#This Row],[シナリオ名称]]="",_対策工[[#This Row],[グループ番号]]=""),"",TRUE,COUNTIF(_xlfn.TAKE(_対策工[制御3],_対策工[[#This Row],[通し番号]]),_対策工[[#This Row],[制御3]]))</f>
        <v/>
      </c>
      <c r="D102" t="str">
        <f>_対策工[[#This Row],[シナリオ名称]]&amp;_対策工[[#This Row],[グループ番号]]</f>
        <v/>
      </c>
      <c r="E102" t="str" cm="1">
        <f t="array" ref="E102">_xlfn.IFS(_対策工[[#This Row],[グループ番号]]="","",TRUE,_xlfn.XLOOKUP(_対策工[[#This Row],[グループ番号]],_グループ[グループ番号],_グループ[施設番号]))</f>
        <v/>
      </c>
      <c r="F102" t="str" cm="1">
        <f t="array" ref="F102">_xlfn.IFS(_対策工[[#This Row],[グループ番号]]="","",TRUE,_xlfn.XLOOKUP(_対策工[[#This Row],[グループ番号]],_グループ[グループ番号],_グループ[地区名]))</f>
        <v/>
      </c>
      <c r="G102" t="str" cm="1">
        <f t="array" ref="G102">_xlfn.IFS(_対策工[[#This Row],[グループ番号]]="","",TRUE,_xlfn.XLOOKUP(_対策工[[#This Row],[グループ番号]],_グループ[グループ番号],_グループ[施設名]))</f>
        <v/>
      </c>
      <c r="H102" t="str" cm="1">
        <f t="array" ref="H102">_xlfn.IFS(_対策工[[#This Row],[グループ番号]]="","",TRUE,_xlfn.XLOOKUP(_対策工[[#This Row],[グループ番号]],_グループ[グループ番号],_グループ[形式/設備名]))</f>
        <v/>
      </c>
      <c r="I102" t="str" cm="1">
        <f t="array" ref="I102">_xlfn.IFS(_対策工[[#This Row],[グループ番号]]="","",TRUE,_xlfn.XLOOKUP(_対策工[[#This Row],[グループ番号]],_グループ[グループ番号],_グループ[規格/装置名]))</f>
        <v/>
      </c>
      <c r="J102" t="str" cm="1">
        <f t="array" ref="J102">_xlfn.IFS(_対策工[[#This Row],[グループ番号]]="","",TRUE,_xlfn.XLOOKUP(_対策工[[#This Row],[グループ番号]],_グループ[グループ番号],_グループ[規模/部位]))</f>
        <v/>
      </c>
      <c r="K102" s="11"/>
      <c r="L102" s="9"/>
      <c r="M102" s="3"/>
      <c r="N102" t="str" cm="1">
        <f t="array" ref="N102">_xlfn.IFS(OR(_対策工[[#This Row],[シナリオ名称]]="",_対策工[[#This Row],[グループ番号]]=""),"",TRUE,_対策工[[#This Row],[グループ番号]]&amp;"-"&amp;_対策工[[#This Row],[制御1]]*100+_対策工[[#This Row],[制御2]])</f>
        <v/>
      </c>
      <c r="Q102" s="14"/>
      <c r="S102" s="12"/>
      <c r="T102" s="3"/>
    </row>
    <row r="103" spans="1:20">
      <c r="A103" s="6" cm="1">
        <f t="array" ref="A103">ROW()-ROW(_対策工[#Headers])</f>
        <v>102</v>
      </c>
      <c r="B103" s="6" t="str" cm="1">
        <f t="array" ref="B103">_xlfn.IFS(_対策工[[#This Row],[シナリオ名称]]="","",
RIGHT(_対策工[[#This Row],[シナリオ名称]],1)="①",1,
RIGHT(_対策工[[#This Row],[シナリオ名称]],1)="②",2,
RIGHT(_対策工[[#This Row],[シナリオ名称]],1)="③",3,
RIGHT(_対策工[[#This Row],[シナリオ名称]],1)="④",4,
ture,"")</f>
        <v/>
      </c>
      <c r="C103" s="3" t="str" cm="1">
        <f t="array" ref="C103">_xlfn.IFS(OR(_対策工[[#This Row],[シナリオ名称]]="",_対策工[[#This Row],[グループ番号]]=""),"",TRUE,COUNTIF(_xlfn.TAKE(_対策工[制御3],_対策工[[#This Row],[通し番号]]),_対策工[[#This Row],[制御3]]))</f>
        <v/>
      </c>
      <c r="D103" t="str">
        <f>_対策工[[#This Row],[シナリオ名称]]&amp;_対策工[[#This Row],[グループ番号]]</f>
        <v/>
      </c>
      <c r="E103" t="str" cm="1">
        <f t="array" ref="E103">_xlfn.IFS(_対策工[[#This Row],[グループ番号]]="","",TRUE,_xlfn.XLOOKUP(_対策工[[#This Row],[グループ番号]],_グループ[グループ番号],_グループ[施設番号]))</f>
        <v/>
      </c>
      <c r="F103" t="str" cm="1">
        <f t="array" ref="F103">_xlfn.IFS(_対策工[[#This Row],[グループ番号]]="","",TRUE,_xlfn.XLOOKUP(_対策工[[#This Row],[グループ番号]],_グループ[グループ番号],_グループ[地区名]))</f>
        <v/>
      </c>
      <c r="G103" t="str" cm="1">
        <f t="array" ref="G103">_xlfn.IFS(_対策工[[#This Row],[グループ番号]]="","",TRUE,_xlfn.XLOOKUP(_対策工[[#This Row],[グループ番号]],_グループ[グループ番号],_グループ[施設名]))</f>
        <v/>
      </c>
      <c r="H103" t="str" cm="1">
        <f t="array" ref="H103">_xlfn.IFS(_対策工[[#This Row],[グループ番号]]="","",TRUE,_xlfn.XLOOKUP(_対策工[[#This Row],[グループ番号]],_グループ[グループ番号],_グループ[形式/設備名]))</f>
        <v/>
      </c>
      <c r="I103" t="str" cm="1">
        <f t="array" ref="I103">_xlfn.IFS(_対策工[[#This Row],[グループ番号]]="","",TRUE,_xlfn.XLOOKUP(_対策工[[#This Row],[グループ番号]],_グループ[グループ番号],_グループ[規格/装置名]))</f>
        <v/>
      </c>
      <c r="J103" t="str" cm="1">
        <f t="array" ref="J103">_xlfn.IFS(_対策工[[#This Row],[グループ番号]]="","",TRUE,_xlfn.XLOOKUP(_対策工[[#This Row],[グループ番号]],_グループ[グループ番号],_グループ[規模/部位]))</f>
        <v/>
      </c>
      <c r="K103" s="11"/>
      <c r="L103" s="9"/>
      <c r="M103" s="3"/>
      <c r="N103" t="str" cm="1">
        <f t="array" ref="N103">_xlfn.IFS(OR(_対策工[[#This Row],[シナリオ名称]]="",_対策工[[#This Row],[グループ番号]]=""),"",TRUE,_対策工[[#This Row],[グループ番号]]&amp;"-"&amp;_対策工[[#This Row],[制御1]]*100+_対策工[[#This Row],[制御2]])</f>
        <v/>
      </c>
      <c r="Q103" s="14"/>
      <c r="S103" s="12"/>
      <c r="T103" s="3"/>
    </row>
    <row r="104" spans="1:20">
      <c r="A104" s="6" cm="1">
        <f t="array" ref="A104">ROW()-ROW(_対策工[#Headers])</f>
        <v>103</v>
      </c>
      <c r="B104" s="6" t="str" cm="1">
        <f t="array" ref="B104">_xlfn.IFS(_対策工[[#This Row],[シナリオ名称]]="","",
RIGHT(_対策工[[#This Row],[シナリオ名称]],1)="①",1,
RIGHT(_対策工[[#This Row],[シナリオ名称]],1)="②",2,
RIGHT(_対策工[[#This Row],[シナリオ名称]],1)="③",3,
RIGHT(_対策工[[#This Row],[シナリオ名称]],1)="④",4,
ture,"")</f>
        <v/>
      </c>
      <c r="C104" s="3" t="str" cm="1">
        <f t="array" ref="C104">_xlfn.IFS(OR(_対策工[[#This Row],[シナリオ名称]]="",_対策工[[#This Row],[グループ番号]]=""),"",TRUE,COUNTIF(_xlfn.TAKE(_対策工[制御3],_対策工[[#This Row],[通し番号]]),_対策工[[#This Row],[制御3]]))</f>
        <v/>
      </c>
      <c r="D104" t="str">
        <f>_対策工[[#This Row],[シナリオ名称]]&amp;_対策工[[#This Row],[グループ番号]]</f>
        <v/>
      </c>
      <c r="E104" t="str" cm="1">
        <f t="array" ref="E104">_xlfn.IFS(_対策工[[#This Row],[グループ番号]]="","",TRUE,_xlfn.XLOOKUP(_対策工[[#This Row],[グループ番号]],_グループ[グループ番号],_グループ[施設番号]))</f>
        <v/>
      </c>
      <c r="F104" t="str" cm="1">
        <f t="array" ref="F104">_xlfn.IFS(_対策工[[#This Row],[グループ番号]]="","",TRUE,_xlfn.XLOOKUP(_対策工[[#This Row],[グループ番号]],_グループ[グループ番号],_グループ[地区名]))</f>
        <v/>
      </c>
      <c r="G104" t="str" cm="1">
        <f t="array" ref="G104">_xlfn.IFS(_対策工[[#This Row],[グループ番号]]="","",TRUE,_xlfn.XLOOKUP(_対策工[[#This Row],[グループ番号]],_グループ[グループ番号],_グループ[施設名]))</f>
        <v/>
      </c>
      <c r="H104" t="str" cm="1">
        <f t="array" ref="H104">_xlfn.IFS(_対策工[[#This Row],[グループ番号]]="","",TRUE,_xlfn.XLOOKUP(_対策工[[#This Row],[グループ番号]],_グループ[グループ番号],_グループ[形式/設備名]))</f>
        <v/>
      </c>
      <c r="I104" t="str" cm="1">
        <f t="array" ref="I104">_xlfn.IFS(_対策工[[#This Row],[グループ番号]]="","",TRUE,_xlfn.XLOOKUP(_対策工[[#This Row],[グループ番号]],_グループ[グループ番号],_グループ[規格/装置名]))</f>
        <v/>
      </c>
      <c r="J104" t="str" cm="1">
        <f t="array" ref="J104">_xlfn.IFS(_対策工[[#This Row],[グループ番号]]="","",TRUE,_xlfn.XLOOKUP(_対策工[[#This Row],[グループ番号]],_グループ[グループ番号],_グループ[規模/部位]))</f>
        <v/>
      </c>
      <c r="K104" s="11"/>
      <c r="L104" s="9"/>
      <c r="M104" s="3"/>
      <c r="N104" t="str" cm="1">
        <f t="array" ref="N104">_xlfn.IFS(OR(_対策工[[#This Row],[シナリオ名称]]="",_対策工[[#This Row],[グループ番号]]=""),"",TRUE,_対策工[[#This Row],[グループ番号]]&amp;"-"&amp;_対策工[[#This Row],[制御1]]*100+_対策工[[#This Row],[制御2]])</f>
        <v/>
      </c>
      <c r="Q104" s="14"/>
      <c r="S104" s="12"/>
      <c r="T104" s="3"/>
    </row>
    <row r="105" spans="1:20">
      <c r="A105" s="6" cm="1">
        <f t="array" ref="A105">ROW()-ROW(_対策工[#Headers])</f>
        <v>104</v>
      </c>
      <c r="B105" s="6" t="str" cm="1">
        <f t="array" ref="B105">_xlfn.IFS(_対策工[[#This Row],[シナリオ名称]]="","",
RIGHT(_対策工[[#This Row],[シナリオ名称]],1)="①",1,
RIGHT(_対策工[[#This Row],[シナリオ名称]],1)="②",2,
RIGHT(_対策工[[#This Row],[シナリオ名称]],1)="③",3,
RIGHT(_対策工[[#This Row],[シナリオ名称]],1)="④",4,
ture,"")</f>
        <v/>
      </c>
      <c r="C105" s="3" t="str" cm="1">
        <f t="array" ref="C105">_xlfn.IFS(OR(_対策工[[#This Row],[シナリオ名称]]="",_対策工[[#This Row],[グループ番号]]=""),"",TRUE,COUNTIF(_xlfn.TAKE(_対策工[制御3],_対策工[[#This Row],[通し番号]]),_対策工[[#This Row],[制御3]]))</f>
        <v/>
      </c>
      <c r="D105" t="str">
        <f>_対策工[[#This Row],[シナリオ名称]]&amp;_対策工[[#This Row],[グループ番号]]</f>
        <v/>
      </c>
      <c r="E105" t="str" cm="1">
        <f t="array" ref="E105">_xlfn.IFS(_対策工[[#This Row],[グループ番号]]="","",TRUE,_xlfn.XLOOKUP(_対策工[[#This Row],[グループ番号]],_グループ[グループ番号],_グループ[施設番号]))</f>
        <v/>
      </c>
      <c r="F105" t="str" cm="1">
        <f t="array" ref="F105">_xlfn.IFS(_対策工[[#This Row],[グループ番号]]="","",TRUE,_xlfn.XLOOKUP(_対策工[[#This Row],[グループ番号]],_グループ[グループ番号],_グループ[地区名]))</f>
        <v/>
      </c>
      <c r="G105" t="str" cm="1">
        <f t="array" ref="G105">_xlfn.IFS(_対策工[[#This Row],[グループ番号]]="","",TRUE,_xlfn.XLOOKUP(_対策工[[#This Row],[グループ番号]],_グループ[グループ番号],_グループ[施設名]))</f>
        <v/>
      </c>
      <c r="H105" t="str" cm="1">
        <f t="array" ref="H105">_xlfn.IFS(_対策工[[#This Row],[グループ番号]]="","",TRUE,_xlfn.XLOOKUP(_対策工[[#This Row],[グループ番号]],_グループ[グループ番号],_グループ[形式/設備名]))</f>
        <v/>
      </c>
      <c r="I105" t="str" cm="1">
        <f t="array" ref="I105">_xlfn.IFS(_対策工[[#This Row],[グループ番号]]="","",TRUE,_xlfn.XLOOKUP(_対策工[[#This Row],[グループ番号]],_グループ[グループ番号],_グループ[規格/装置名]))</f>
        <v/>
      </c>
      <c r="J105" t="str" cm="1">
        <f t="array" ref="J105">_xlfn.IFS(_対策工[[#This Row],[グループ番号]]="","",TRUE,_xlfn.XLOOKUP(_対策工[[#This Row],[グループ番号]],_グループ[グループ番号],_グループ[規模/部位]))</f>
        <v/>
      </c>
      <c r="K105" s="11"/>
      <c r="L105" s="9"/>
      <c r="M105" s="3"/>
      <c r="N105" t="str" cm="1">
        <f t="array" ref="N105">_xlfn.IFS(OR(_対策工[[#This Row],[シナリオ名称]]="",_対策工[[#This Row],[グループ番号]]=""),"",TRUE,_対策工[[#This Row],[グループ番号]]&amp;"-"&amp;_対策工[[#This Row],[制御1]]*100+_対策工[[#This Row],[制御2]])</f>
        <v/>
      </c>
      <c r="Q105" s="14"/>
      <c r="S105" s="12"/>
      <c r="T105" s="3"/>
    </row>
    <row r="106" spans="1:20">
      <c r="A106" s="6" cm="1">
        <f t="array" ref="A106">ROW()-ROW(_対策工[#Headers])</f>
        <v>105</v>
      </c>
      <c r="B106" s="6" t="str" cm="1">
        <f t="array" ref="B106">_xlfn.IFS(_対策工[[#This Row],[シナリオ名称]]="","",
RIGHT(_対策工[[#This Row],[シナリオ名称]],1)="①",1,
RIGHT(_対策工[[#This Row],[シナリオ名称]],1)="②",2,
RIGHT(_対策工[[#This Row],[シナリオ名称]],1)="③",3,
RIGHT(_対策工[[#This Row],[シナリオ名称]],1)="④",4,
ture,"")</f>
        <v/>
      </c>
      <c r="C106" s="3" t="str" cm="1">
        <f t="array" ref="C106">_xlfn.IFS(OR(_対策工[[#This Row],[シナリオ名称]]="",_対策工[[#This Row],[グループ番号]]=""),"",TRUE,COUNTIF(_xlfn.TAKE(_対策工[制御3],_対策工[[#This Row],[通し番号]]),_対策工[[#This Row],[制御3]]))</f>
        <v/>
      </c>
      <c r="D106" t="str">
        <f>_対策工[[#This Row],[シナリオ名称]]&amp;_対策工[[#This Row],[グループ番号]]</f>
        <v/>
      </c>
      <c r="E106" t="str" cm="1">
        <f t="array" ref="E106">_xlfn.IFS(_対策工[[#This Row],[グループ番号]]="","",TRUE,_xlfn.XLOOKUP(_対策工[[#This Row],[グループ番号]],_グループ[グループ番号],_グループ[施設番号]))</f>
        <v/>
      </c>
      <c r="F106" t="str" cm="1">
        <f t="array" ref="F106">_xlfn.IFS(_対策工[[#This Row],[グループ番号]]="","",TRUE,_xlfn.XLOOKUP(_対策工[[#This Row],[グループ番号]],_グループ[グループ番号],_グループ[地区名]))</f>
        <v/>
      </c>
      <c r="G106" t="str" cm="1">
        <f t="array" ref="G106">_xlfn.IFS(_対策工[[#This Row],[グループ番号]]="","",TRUE,_xlfn.XLOOKUP(_対策工[[#This Row],[グループ番号]],_グループ[グループ番号],_グループ[施設名]))</f>
        <v/>
      </c>
      <c r="H106" t="str" cm="1">
        <f t="array" ref="H106">_xlfn.IFS(_対策工[[#This Row],[グループ番号]]="","",TRUE,_xlfn.XLOOKUP(_対策工[[#This Row],[グループ番号]],_グループ[グループ番号],_グループ[形式/設備名]))</f>
        <v/>
      </c>
      <c r="I106" t="str" cm="1">
        <f t="array" ref="I106">_xlfn.IFS(_対策工[[#This Row],[グループ番号]]="","",TRUE,_xlfn.XLOOKUP(_対策工[[#This Row],[グループ番号]],_グループ[グループ番号],_グループ[規格/装置名]))</f>
        <v/>
      </c>
      <c r="J106" t="str" cm="1">
        <f t="array" ref="J106">_xlfn.IFS(_対策工[[#This Row],[グループ番号]]="","",TRUE,_xlfn.XLOOKUP(_対策工[[#This Row],[グループ番号]],_グループ[グループ番号],_グループ[規模/部位]))</f>
        <v/>
      </c>
      <c r="K106" s="11"/>
      <c r="L106" s="9"/>
      <c r="M106" s="3"/>
      <c r="N106" t="str" cm="1">
        <f t="array" ref="N106">_xlfn.IFS(OR(_対策工[[#This Row],[シナリオ名称]]="",_対策工[[#This Row],[グループ番号]]=""),"",TRUE,_対策工[[#This Row],[グループ番号]]&amp;"-"&amp;_対策工[[#This Row],[制御1]]*100+_対策工[[#This Row],[制御2]])</f>
        <v/>
      </c>
      <c r="Q106" s="14"/>
      <c r="S106" s="12"/>
      <c r="T106" s="3"/>
    </row>
    <row r="107" spans="1:20">
      <c r="A107" s="6" cm="1">
        <f t="array" ref="A107">ROW()-ROW(_対策工[#Headers])</f>
        <v>106</v>
      </c>
      <c r="B107" s="6" t="str" cm="1">
        <f t="array" ref="B107">_xlfn.IFS(_対策工[[#This Row],[シナリオ名称]]="","",
RIGHT(_対策工[[#This Row],[シナリオ名称]],1)="①",1,
RIGHT(_対策工[[#This Row],[シナリオ名称]],1)="②",2,
RIGHT(_対策工[[#This Row],[シナリオ名称]],1)="③",3,
RIGHT(_対策工[[#This Row],[シナリオ名称]],1)="④",4,
ture,"")</f>
        <v/>
      </c>
      <c r="C107" s="3" t="str" cm="1">
        <f t="array" ref="C107">_xlfn.IFS(OR(_対策工[[#This Row],[シナリオ名称]]="",_対策工[[#This Row],[グループ番号]]=""),"",TRUE,COUNTIF(_xlfn.TAKE(_対策工[制御3],_対策工[[#This Row],[通し番号]]),_対策工[[#This Row],[制御3]]))</f>
        <v/>
      </c>
      <c r="D107" t="str">
        <f>_対策工[[#This Row],[シナリオ名称]]&amp;_対策工[[#This Row],[グループ番号]]</f>
        <v/>
      </c>
      <c r="E107" t="str" cm="1">
        <f t="array" ref="E107">_xlfn.IFS(_対策工[[#This Row],[グループ番号]]="","",TRUE,_xlfn.XLOOKUP(_対策工[[#This Row],[グループ番号]],_グループ[グループ番号],_グループ[施設番号]))</f>
        <v/>
      </c>
      <c r="F107" t="str" cm="1">
        <f t="array" ref="F107">_xlfn.IFS(_対策工[[#This Row],[グループ番号]]="","",TRUE,_xlfn.XLOOKUP(_対策工[[#This Row],[グループ番号]],_グループ[グループ番号],_グループ[地区名]))</f>
        <v/>
      </c>
      <c r="G107" t="str" cm="1">
        <f t="array" ref="G107">_xlfn.IFS(_対策工[[#This Row],[グループ番号]]="","",TRUE,_xlfn.XLOOKUP(_対策工[[#This Row],[グループ番号]],_グループ[グループ番号],_グループ[施設名]))</f>
        <v/>
      </c>
      <c r="H107" t="str" cm="1">
        <f t="array" ref="H107">_xlfn.IFS(_対策工[[#This Row],[グループ番号]]="","",TRUE,_xlfn.XLOOKUP(_対策工[[#This Row],[グループ番号]],_グループ[グループ番号],_グループ[形式/設備名]))</f>
        <v/>
      </c>
      <c r="I107" t="str" cm="1">
        <f t="array" ref="I107">_xlfn.IFS(_対策工[[#This Row],[グループ番号]]="","",TRUE,_xlfn.XLOOKUP(_対策工[[#This Row],[グループ番号]],_グループ[グループ番号],_グループ[規格/装置名]))</f>
        <v/>
      </c>
      <c r="J107" t="str" cm="1">
        <f t="array" ref="J107">_xlfn.IFS(_対策工[[#This Row],[グループ番号]]="","",TRUE,_xlfn.XLOOKUP(_対策工[[#This Row],[グループ番号]],_グループ[グループ番号],_グループ[規模/部位]))</f>
        <v/>
      </c>
      <c r="K107" s="11"/>
      <c r="L107" s="9"/>
      <c r="M107" s="3"/>
      <c r="N107" t="str" cm="1">
        <f t="array" ref="N107">_xlfn.IFS(OR(_対策工[[#This Row],[シナリオ名称]]="",_対策工[[#This Row],[グループ番号]]=""),"",TRUE,_対策工[[#This Row],[グループ番号]]&amp;"-"&amp;_対策工[[#This Row],[制御1]]*100+_対策工[[#This Row],[制御2]])</f>
        <v/>
      </c>
      <c r="Q107" s="14"/>
      <c r="S107" s="12"/>
      <c r="T107" s="3"/>
    </row>
    <row r="108" spans="1:20">
      <c r="A108" s="6" cm="1">
        <f t="array" ref="A108">ROW()-ROW(_対策工[#Headers])</f>
        <v>107</v>
      </c>
      <c r="B108" s="6" t="str" cm="1">
        <f t="array" ref="B108">_xlfn.IFS(_対策工[[#This Row],[シナリオ名称]]="","",
RIGHT(_対策工[[#This Row],[シナリオ名称]],1)="①",1,
RIGHT(_対策工[[#This Row],[シナリオ名称]],1)="②",2,
RIGHT(_対策工[[#This Row],[シナリオ名称]],1)="③",3,
RIGHT(_対策工[[#This Row],[シナリオ名称]],1)="④",4,
ture,"")</f>
        <v/>
      </c>
      <c r="C108" s="3" t="str" cm="1">
        <f t="array" ref="C108">_xlfn.IFS(OR(_対策工[[#This Row],[シナリオ名称]]="",_対策工[[#This Row],[グループ番号]]=""),"",TRUE,COUNTIF(_xlfn.TAKE(_対策工[制御3],_対策工[[#This Row],[通し番号]]),_対策工[[#This Row],[制御3]]))</f>
        <v/>
      </c>
      <c r="D108" t="str">
        <f>_対策工[[#This Row],[シナリオ名称]]&amp;_対策工[[#This Row],[グループ番号]]</f>
        <v/>
      </c>
      <c r="E108" t="str" cm="1">
        <f t="array" ref="E108">_xlfn.IFS(_対策工[[#This Row],[グループ番号]]="","",TRUE,_xlfn.XLOOKUP(_対策工[[#This Row],[グループ番号]],_グループ[グループ番号],_グループ[施設番号]))</f>
        <v/>
      </c>
      <c r="F108" t="str" cm="1">
        <f t="array" ref="F108">_xlfn.IFS(_対策工[[#This Row],[グループ番号]]="","",TRUE,_xlfn.XLOOKUP(_対策工[[#This Row],[グループ番号]],_グループ[グループ番号],_グループ[地区名]))</f>
        <v/>
      </c>
      <c r="G108" t="str" cm="1">
        <f t="array" ref="G108">_xlfn.IFS(_対策工[[#This Row],[グループ番号]]="","",TRUE,_xlfn.XLOOKUP(_対策工[[#This Row],[グループ番号]],_グループ[グループ番号],_グループ[施設名]))</f>
        <v/>
      </c>
      <c r="H108" t="str" cm="1">
        <f t="array" ref="H108">_xlfn.IFS(_対策工[[#This Row],[グループ番号]]="","",TRUE,_xlfn.XLOOKUP(_対策工[[#This Row],[グループ番号]],_グループ[グループ番号],_グループ[形式/設備名]))</f>
        <v/>
      </c>
      <c r="I108" t="str" cm="1">
        <f t="array" ref="I108">_xlfn.IFS(_対策工[[#This Row],[グループ番号]]="","",TRUE,_xlfn.XLOOKUP(_対策工[[#This Row],[グループ番号]],_グループ[グループ番号],_グループ[規格/装置名]))</f>
        <v/>
      </c>
      <c r="J108" t="str" cm="1">
        <f t="array" ref="J108">_xlfn.IFS(_対策工[[#This Row],[グループ番号]]="","",TRUE,_xlfn.XLOOKUP(_対策工[[#This Row],[グループ番号]],_グループ[グループ番号],_グループ[規模/部位]))</f>
        <v/>
      </c>
      <c r="K108" s="11"/>
      <c r="L108" s="9"/>
      <c r="M108" s="3"/>
      <c r="N108" t="str" cm="1">
        <f t="array" ref="N108">_xlfn.IFS(OR(_対策工[[#This Row],[シナリオ名称]]="",_対策工[[#This Row],[グループ番号]]=""),"",TRUE,_対策工[[#This Row],[グループ番号]]&amp;"-"&amp;_対策工[[#This Row],[制御1]]*100+_対策工[[#This Row],[制御2]])</f>
        <v/>
      </c>
      <c r="Q108" s="14"/>
      <c r="S108" s="12"/>
      <c r="T108" s="3"/>
    </row>
    <row r="109" spans="1:20">
      <c r="A109" s="6" cm="1">
        <f t="array" ref="A109">ROW()-ROW(_対策工[#Headers])</f>
        <v>108</v>
      </c>
      <c r="B109" s="6" t="str" cm="1">
        <f t="array" ref="B109">_xlfn.IFS(_対策工[[#This Row],[シナリオ名称]]="","",
RIGHT(_対策工[[#This Row],[シナリオ名称]],1)="①",1,
RIGHT(_対策工[[#This Row],[シナリオ名称]],1)="②",2,
RIGHT(_対策工[[#This Row],[シナリオ名称]],1)="③",3,
RIGHT(_対策工[[#This Row],[シナリオ名称]],1)="④",4,
ture,"")</f>
        <v/>
      </c>
      <c r="C109" s="3" t="str" cm="1">
        <f t="array" ref="C109">_xlfn.IFS(OR(_対策工[[#This Row],[シナリオ名称]]="",_対策工[[#This Row],[グループ番号]]=""),"",TRUE,COUNTIF(_xlfn.TAKE(_対策工[制御3],_対策工[[#This Row],[通し番号]]),_対策工[[#This Row],[制御3]]))</f>
        <v/>
      </c>
      <c r="D109" t="str">
        <f>_対策工[[#This Row],[シナリオ名称]]&amp;_対策工[[#This Row],[グループ番号]]</f>
        <v/>
      </c>
      <c r="E109" t="str" cm="1">
        <f t="array" ref="E109">_xlfn.IFS(_対策工[[#This Row],[グループ番号]]="","",TRUE,_xlfn.XLOOKUP(_対策工[[#This Row],[グループ番号]],_グループ[グループ番号],_グループ[施設番号]))</f>
        <v/>
      </c>
      <c r="F109" t="str" cm="1">
        <f t="array" ref="F109">_xlfn.IFS(_対策工[[#This Row],[グループ番号]]="","",TRUE,_xlfn.XLOOKUP(_対策工[[#This Row],[グループ番号]],_グループ[グループ番号],_グループ[地区名]))</f>
        <v/>
      </c>
      <c r="G109" t="str" cm="1">
        <f t="array" ref="G109">_xlfn.IFS(_対策工[[#This Row],[グループ番号]]="","",TRUE,_xlfn.XLOOKUP(_対策工[[#This Row],[グループ番号]],_グループ[グループ番号],_グループ[施設名]))</f>
        <v/>
      </c>
      <c r="H109" t="str" cm="1">
        <f t="array" ref="H109">_xlfn.IFS(_対策工[[#This Row],[グループ番号]]="","",TRUE,_xlfn.XLOOKUP(_対策工[[#This Row],[グループ番号]],_グループ[グループ番号],_グループ[形式/設備名]))</f>
        <v/>
      </c>
      <c r="I109" t="str" cm="1">
        <f t="array" ref="I109">_xlfn.IFS(_対策工[[#This Row],[グループ番号]]="","",TRUE,_xlfn.XLOOKUP(_対策工[[#This Row],[グループ番号]],_グループ[グループ番号],_グループ[規格/装置名]))</f>
        <v/>
      </c>
      <c r="J109" t="str" cm="1">
        <f t="array" ref="J109">_xlfn.IFS(_対策工[[#This Row],[グループ番号]]="","",TRUE,_xlfn.XLOOKUP(_対策工[[#This Row],[グループ番号]],_グループ[グループ番号],_グループ[規模/部位]))</f>
        <v/>
      </c>
      <c r="K109" s="11"/>
      <c r="L109" s="9"/>
      <c r="M109" s="3"/>
      <c r="N109" t="str" cm="1">
        <f t="array" ref="N109">_xlfn.IFS(OR(_対策工[[#This Row],[シナリオ名称]]="",_対策工[[#This Row],[グループ番号]]=""),"",TRUE,_対策工[[#This Row],[グループ番号]]&amp;"-"&amp;_対策工[[#This Row],[制御1]]*100+_対策工[[#This Row],[制御2]])</f>
        <v/>
      </c>
      <c r="Q109" s="14"/>
      <c r="S109" s="12"/>
      <c r="T109" s="3"/>
    </row>
    <row r="110" spans="1:20">
      <c r="A110" s="6" cm="1">
        <f t="array" ref="A110">ROW()-ROW(_対策工[#Headers])</f>
        <v>109</v>
      </c>
      <c r="B110" s="6" t="str" cm="1">
        <f t="array" ref="B110">_xlfn.IFS(_対策工[[#This Row],[シナリオ名称]]="","",
RIGHT(_対策工[[#This Row],[シナリオ名称]],1)="①",1,
RIGHT(_対策工[[#This Row],[シナリオ名称]],1)="②",2,
RIGHT(_対策工[[#This Row],[シナリオ名称]],1)="③",3,
RIGHT(_対策工[[#This Row],[シナリオ名称]],1)="④",4,
ture,"")</f>
        <v/>
      </c>
      <c r="C110" s="3" t="str" cm="1">
        <f t="array" ref="C110">_xlfn.IFS(OR(_対策工[[#This Row],[シナリオ名称]]="",_対策工[[#This Row],[グループ番号]]=""),"",TRUE,COUNTIF(_xlfn.TAKE(_対策工[制御3],_対策工[[#This Row],[通し番号]]),_対策工[[#This Row],[制御3]]))</f>
        <v/>
      </c>
      <c r="D110" t="str">
        <f>_対策工[[#This Row],[シナリオ名称]]&amp;_対策工[[#This Row],[グループ番号]]</f>
        <v/>
      </c>
      <c r="E110" t="str" cm="1">
        <f t="array" ref="E110">_xlfn.IFS(_対策工[[#This Row],[グループ番号]]="","",TRUE,_xlfn.XLOOKUP(_対策工[[#This Row],[グループ番号]],_グループ[グループ番号],_グループ[施設番号]))</f>
        <v/>
      </c>
      <c r="F110" t="str" cm="1">
        <f t="array" ref="F110">_xlfn.IFS(_対策工[[#This Row],[グループ番号]]="","",TRUE,_xlfn.XLOOKUP(_対策工[[#This Row],[グループ番号]],_グループ[グループ番号],_グループ[地区名]))</f>
        <v/>
      </c>
      <c r="G110" t="str" cm="1">
        <f t="array" ref="G110">_xlfn.IFS(_対策工[[#This Row],[グループ番号]]="","",TRUE,_xlfn.XLOOKUP(_対策工[[#This Row],[グループ番号]],_グループ[グループ番号],_グループ[施設名]))</f>
        <v/>
      </c>
      <c r="H110" t="str" cm="1">
        <f t="array" ref="H110">_xlfn.IFS(_対策工[[#This Row],[グループ番号]]="","",TRUE,_xlfn.XLOOKUP(_対策工[[#This Row],[グループ番号]],_グループ[グループ番号],_グループ[形式/設備名]))</f>
        <v/>
      </c>
      <c r="I110" t="str" cm="1">
        <f t="array" ref="I110">_xlfn.IFS(_対策工[[#This Row],[グループ番号]]="","",TRUE,_xlfn.XLOOKUP(_対策工[[#This Row],[グループ番号]],_グループ[グループ番号],_グループ[規格/装置名]))</f>
        <v/>
      </c>
      <c r="J110" t="str" cm="1">
        <f t="array" ref="J110">_xlfn.IFS(_対策工[[#This Row],[グループ番号]]="","",TRUE,_xlfn.XLOOKUP(_対策工[[#This Row],[グループ番号]],_グループ[グループ番号],_グループ[規模/部位]))</f>
        <v/>
      </c>
      <c r="K110" s="11"/>
      <c r="L110" s="9"/>
      <c r="M110" s="3"/>
      <c r="N110" t="str" cm="1">
        <f t="array" ref="N110">_xlfn.IFS(OR(_対策工[[#This Row],[シナリオ名称]]="",_対策工[[#This Row],[グループ番号]]=""),"",TRUE,_対策工[[#This Row],[グループ番号]]&amp;"-"&amp;_対策工[[#This Row],[制御1]]*100+_対策工[[#This Row],[制御2]])</f>
        <v/>
      </c>
      <c r="Q110" s="14"/>
      <c r="S110" s="12"/>
      <c r="T110" s="3"/>
    </row>
    <row r="111" spans="1:20">
      <c r="A111" s="6" cm="1">
        <f t="array" ref="A111">ROW()-ROW(_対策工[#Headers])</f>
        <v>110</v>
      </c>
      <c r="B111" s="6" t="str" cm="1">
        <f t="array" ref="B111">_xlfn.IFS(_対策工[[#This Row],[シナリオ名称]]="","",
RIGHT(_対策工[[#This Row],[シナリオ名称]],1)="①",1,
RIGHT(_対策工[[#This Row],[シナリオ名称]],1)="②",2,
RIGHT(_対策工[[#This Row],[シナリオ名称]],1)="③",3,
RIGHT(_対策工[[#This Row],[シナリオ名称]],1)="④",4,
ture,"")</f>
        <v/>
      </c>
      <c r="C111" s="3" t="str" cm="1">
        <f t="array" ref="C111">_xlfn.IFS(OR(_対策工[[#This Row],[シナリオ名称]]="",_対策工[[#This Row],[グループ番号]]=""),"",TRUE,COUNTIF(_xlfn.TAKE(_対策工[制御3],_対策工[[#This Row],[通し番号]]),_対策工[[#This Row],[制御3]]))</f>
        <v/>
      </c>
      <c r="D111" t="str">
        <f>_対策工[[#This Row],[シナリオ名称]]&amp;_対策工[[#This Row],[グループ番号]]</f>
        <v/>
      </c>
      <c r="E111" t="str" cm="1">
        <f t="array" ref="E111">_xlfn.IFS(_対策工[[#This Row],[グループ番号]]="","",TRUE,_xlfn.XLOOKUP(_対策工[[#This Row],[グループ番号]],_グループ[グループ番号],_グループ[施設番号]))</f>
        <v/>
      </c>
      <c r="F111" t="str" cm="1">
        <f t="array" ref="F111">_xlfn.IFS(_対策工[[#This Row],[グループ番号]]="","",TRUE,_xlfn.XLOOKUP(_対策工[[#This Row],[グループ番号]],_グループ[グループ番号],_グループ[地区名]))</f>
        <v/>
      </c>
      <c r="G111" t="str" cm="1">
        <f t="array" ref="G111">_xlfn.IFS(_対策工[[#This Row],[グループ番号]]="","",TRUE,_xlfn.XLOOKUP(_対策工[[#This Row],[グループ番号]],_グループ[グループ番号],_グループ[施設名]))</f>
        <v/>
      </c>
      <c r="H111" t="str" cm="1">
        <f t="array" ref="H111">_xlfn.IFS(_対策工[[#This Row],[グループ番号]]="","",TRUE,_xlfn.XLOOKUP(_対策工[[#This Row],[グループ番号]],_グループ[グループ番号],_グループ[形式/設備名]))</f>
        <v/>
      </c>
      <c r="I111" t="str" cm="1">
        <f t="array" ref="I111">_xlfn.IFS(_対策工[[#This Row],[グループ番号]]="","",TRUE,_xlfn.XLOOKUP(_対策工[[#This Row],[グループ番号]],_グループ[グループ番号],_グループ[規格/装置名]))</f>
        <v/>
      </c>
      <c r="J111" t="str" cm="1">
        <f t="array" ref="J111">_xlfn.IFS(_対策工[[#This Row],[グループ番号]]="","",TRUE,_xlfn.XLOOKUP(_対策工[[#This Row],[グループ番号]],_グループ[グループ番号],_グループ[規模/部位]))</f>
        <v/>
      </c>
      <c r="K111" s="11"/>
      <c r="L111" s="9"/>
      <c r="M111" s="3"/>
      <c r="N111" t="str" cm="1">
        <f t="array" ref="N111">_xlfn.IFS(OR(_対策工[[#This Row],[シナリオ名称]]="",_対策工[[#This Row],[グループ番号]]=""),"",TRUE,_対策工[[#This Row],[グループ番号]]&amp;"-"&amp;_対策工[[#This Row],[制御1]]*100+_対策工[[#This Row],[制御2]])</f>
        <v/>
      </c>
      <c r="Q111" s="14"/>
      <c r="S111" s="12"/>
      <c r="T111" s="3"/>
    </row>
    <row r="112" spans="1:20">
      <c r="A112" s="6" cm="1">
        <f t="array" ref="A112">ROW()-ROW(_対策工[#Headers])</f>
        <v>111</v>
      </c>
      <c r="B112" s="6" t="str" cm="1">
        <f t="array" ref="B112">_xlfn.IFS(_対策工[[#This Row],[シナリオ名称]]="","",
RIGHT(_対策工[[#This Row],[シナリオ名称]],1)="①",1,
RIGHT(_対策工[[#This Row],[シナリオ名称]],1)="②",2,
RIGHT(_対策工[[#This Row],[シナリオ名称]],1)="③",3,
RIGHT(_対策工[[#This Row],[シナリオ名称]],1)="④",4,
ture,"")</f>
        <v/>
      </c>
      <c r="C112" s="3" t="str" cm="1">
        <f t="array" ref="C112">_xlfn.IFS(OR(_対策工[[#This Row],[シナリオ名称]]="",_対策工[[#This Row],[グループ番号]]=""),"",TRUE,COUNTIF(_xlfn.TAKE(_対策工[制御3],_対策工[[#This Row],[通し番号]]),_対策工[[#This Row],[制御3]]))</f>
        <v/>
      </c>
      <c r="D112" t="str">
        <f>_対策工[[#This Row],[シナリオ名称]]&amp;_対策工[[#This Row],[グループ番号]]</f>
        <v/>
      </c>
      <c r="E112" t="str" cm="1">
        <f t="array" ref="E112">_xlfn.IFS(_対策工[[#This Row],[グループ番号]]="","",TRUE,_xlfn.XLOOKUP(_対策工[[#This Row],[グループ番号]],_グループ[グループ番号],_グループ[施設番号]))</f>
        <v/>
      </c>
      <c r="F112" t="str" cm="1">
        <f t="array" ref="F112">_xlfn.IFS(_対策工[[#This Row],[グループ番号]]="","",TRUE,_xlfn.XLOOKUP(_対策工[[#This Row],[グループ番号]],_グループ[グループ番号],_グループ[地区名]))</f>
        <v/>
      </c>
      <c r="G112" t="str" cm="1">
        <f t="array" ref="G112">_xlfn.IFS(_対策工[[#This Row],[グループ番号]]="","",TRUE,_xlfn.XLOOKUP(_対策工[[#This Row],[グループ番号]],_グループ[グループ番号],_グループ[施設名]))</f>
        <v/>
      </c>
      <c r="H112" t="str" cm="1">
        <f t="array" ref="H112">_xlfn.IFS(_対策工[[#This Row],[グループ番号]]="","",TRUE,_xlfn.XLOOKUP(_対策工[[#This Row],[グループ番号]],_グループ[グループ番号],_グループ[形式/設備名]))</f>
        <v/>
      </c>
      <c r="I112" t="str" cm="1">
        <f t="array" ref="I112">_xlfn.IFS(_対策工[[#This Row],[グループ番号]]="","",TRUE,_xlfn.XLOOKUP(_対策工[[#This Row],[グループ番号]],_グループ[グループ番号],_グループ[規格/装置名]))</f>
        <v/>
      </c>
      <c r="J112" t="str" cm="1">
        <f t="array" ref="J112">_xlfn.IFS(_対策工[[#This Row],[グループ番号]]="","",TRUE,_xlfn.XLOOKUP(_対策工[[#This Row],[グループ番号]],_グループ[グループ番号],_グループ[規模/部位]))</f>
        <v/>
      </c>
      <c r="K112" s="11"/>
      <c r="L112" s="9"/>
      <c r="M112" s="3"/>
      <c r="N112" t="str" cm="1">
        <f t="array" ref="N112">_xlfn.IFS(OR(_対策工[[#This Row],[シナリオ名称]]="",_対策工[[#This Row],[グループ番号]]=""),"",TRUE,_対策工[[#This Row],[グループ番号]]&amp;"-"&amp;_対策工[[#This Row],[制御1]]*100+_対策工[[#This Row],[制御2]])</f>
        <v/>
      </c>
      <c r="Q112" s="14"/>
      <c r="S112" s="12"/>
      <c r="T112" s="3"/>
    </row>
    <row r="113" spans="1:20">
      <c r="A113" s="6" cm="1">
        <f t="array" ref="A113">ROW()-ROW(_対策工[#Headers])</f>
        <v>112</v>
      </c>
      <c r="B113" s="6" t="str" cm="1">
        <f t="array" ref="B113">_xlfn.IFS(_対策工[[#This Row],[シナリオ名称]]="","",
RIGHT(_対策工[[#This Row],[シナリオ名称]],1)="①",1,
RIGHT(_対策工[[#This Row],[シナリオ名称]],1)="②",2,
RIGHT(_対策工[[#This Row],[シナリオ名称]],1)="③",3,
RIGHT(_対策工[[#This Row],[シナリオ名称]],1)="④",4,
ture,"")</f>
        <v/>
      </c>
      <c r="C113" s="3" t="str" cm="1">
        <f t="array" ref="C113">_xlfn.IFS(OR(_対策工[[#This Row],[シナリオ名称]]="",_対策工[[#This Row],[グループ番号]]=""),"",TRUE,COUNTIF(_xlfn.TAKE(_対策工[制御3],_対策工[[#This Row],[通し番号]]),_対策工[[#This Row],[制御3]]))</f>
        <v/>
      </c>
      <c r="D113" t="str">
        <f>_対策工[[#This Row],[シナリオ名称]]&amp;_対策工[[#This Row],[グループ番号]]</f>
        <v/>
      </c>
      <c r="E113" t="str" cm="1">
        <f t="array" ref="E113">_xlfn.IFS(_対策工[[#This Row],[グループ番号]]="","",TRUE,_xlfn.XLOOKUP(_対策工[[#This Row],[グループ番号]],_グループ[グループ番号],_グループ[施設番号]))</f>
        <v/>
      </c>
      <c r="F113" t="str" cm="1">
        <f t="array" ref="F113">_xlfn.IFS(_対策工[[#This Row],[グループ番号]]="","",TRUE,_xlfn.XLOOKUP(_対策工[[#This Row],[グループ番号]],_グループ[グループ番号],_グループ[地区名]))</f>
        <v/>
      </c>
      <c r="G113" t="str" cm="1">
        <f t="array" ref="G113">_xlfn.IFS(_対策工[[#This Row],[グループ番号]]="","",TRUE,_xlfn.XLOOKUP(_対策工[[#This Row],[グループ番号]],_グループ[グループ番号],_グループ[施設名]))</f>
        <v/>
      </c>
      <c r="H113" t="str" cm="1">
        <f t="array" ref="H113">_xlfn.IFS(_対策工[[#This Row],[グループ番号]]="","",TRUE,_xlfn.XLOOKUP(_対策工[[#This Row],[グループ番号]],_グループ[グループ番号],_グループ[形式/設備名]))</f>
        <v/>
      </c>
      <c r="I113" t="str" cm="1">
        <f t="array" ref="I113">_xlfn.IFS(_対策工[[#This Row],[グループ番号]]="","",TRUE,_xlfn.XLOOKUP(_対策工[[#This Row],[グループ番号]],_グループ[グループ番号],_グループ[規格/装置名]))</f>
        <v/>
      </c>
      <c r="J113" t="str" cm="1">
        <f t="array" ref="J113">_xlfn.IFS(_対策工[[#This Row],[グループ番号]]="","",TRUE,_xlfn.XLOOKUP(_対策工[[#This Row],[グループ番号]],_グループ[グループ番号],_グループ[規模/部位]))</f>
        <v/>
      </c>
      <c r="K113" s="11"/>
      <c r="L113" s="9"/>
      <c r="M113" s="3"/>
      <c r="N113" t="str" cm="1">
        <f t="array" ref="N113">_xlfn.IFS(OR(_対策工[[#This Row],[シナリオ名称]]="",_対策工[[#This Row],[グループ番号]]=""),"",TRUE,_対策工[[#This Row],[グループ番号]]&amp;"-"&amp;_対策工[[#This Row],[制御1]]*100+_対策工[[#This Row],[制御2]])</f>
        <v/>
      </c>
      <c r="Q113" s="14"/>
      <c r="S113" s="12"/>
      <c r="T113" s="3"/>
    </row>
    <row r="114" spans="1:20">
      <c r="A114" s="6" cm="1">
        <f t="array" ref="A114">ROW()-ROW(_対策工[#Headers])</f>
        <v>113</v>
      </c>
      <c r="B114" s="6" t="str" cm="1">
        <f t="array" ref="B114">_xlfn.IFS(_対策工[[#This Row],[シナリオ名称]]="","",
RIGHT(_対策工[[#This Row],[シナリオ名称]],1)="①",1,
RIGHT(_対策工[[#This Row],[シナリオ名称]],1)="②",2,
RIGHT(_対策工[[#This Row],[シナリオ名称]],1)="③",3,
RIGHT(_対策工[[#This Row],[シナリオ名称]],1)="④",4,
ture,"")</f>
        <v/>
      </c>
      <c r="C114" s="3" t="str" cm="1">
        <f t="array" ref="C114">_xlfn.IFS(OR(_対策工[[#This Row],[シナリオ名称]]="",_対策工[[#This Row],[グループ番号]]=""),"",TRUE,COUNTIF(_xlfn.TAKE(_対策工[制御3],_対策工[[#This Row],[通し番号]]),_対策工[[#This Row],[制御3]]))</f>
        <v/>
      </c>
      <c r="D114" t="str">
        <f>_対策工[[#This Row],[シナリオ名称]]&amp;_対策工[[#This Row],[グループ番号]]</f>
        <v/>
      </c>
      <c r="E114" t="str" cm="1">
        <f t="array" ref="E114">_xlfn.IFS(_対策工[[#This Row],[グループ番号]]="","",TRUE,_xlfn.XLOOKUP(_対策工[[#This Row],[グループ番号]],_グループ[グループ番号],_グループ[施設番号]))</f>
        <v/>
      </c>
      <c r="F114" t="str" cm="1">
        <f t="array" ref="F114">_xlfn.IFS(_対策工[[#This Row],[グループ番号]]="","",TRUE,_xlfn.XLOOKUP(_対策工[[#This Row],[グループ番号]],_グループ[グループ番号],_グループ[地区名]))</f>
        <v/>
      </c>
      <c r="G114" t="str" cm="1">
        <f t="array" ref="G114">_xlfn.IFS(_対策工[[#This Row],[グループ番号]]="","",TRUE,_xlfn.XLOOKUP(_対策工[[#This Row],[グループ番号]],_グループ[グループ番号],_グループ[施設名]))</f>
        <v/>
      </c>
      <c r="H114" t="str" cm="1">
        <f t="array" ref="H114">_xlfn.IFS(_対策工[[#This Row],[グループ番号]]="","",TRUE,_xlfn.XLOOKUP(_対策工[[#This Row],[グループ番号]],_グループ[グループ番号],_グループ[形式/設備名]))</f>
        <v/>
      </c>
      <c r="I114" t="str" cm="1">
        <f t="array" ref="I114">_xlfn.IFS(_対策工[[#This Row],[グループ番号]]="","",TRUE,_xlfn.XLOOKUP(_対策工[[#This Row],[グループ番号]],_グループ[グループ番号],_グループ[規格/装置名]))</f>
        <v/>
      </c>
      <c r="J114" t="str" cm="1">
        <f t="array" ref="J114">_xlfn.IFS(_対策工[[#This Row],[グループ番号]]="","",TRUE,_xlfn.XLOOKUP(_対策工[[#This Row],[グループ番号]],_グループ[グループ番号],_グループ[規模/部位]))</f>
        <v/>
      </c>
      <c r="K114" s="11"/>
      <c r="L114" s="9"/>
      <c r="M114" s="3"/>
      <c r="N114" t="str" cm="1">
        <f t="array" ref="N114">_xlfn.IFS(OR(_対策工[[#This Row],[シナリオ名称]]="",_対策工[[#This Row],[グループ番号]]=""),"",TRUE,_対策工[[#This Row],[グループ番号]]&amp;"-"&amp;_対策工[[#This Row],[制御1]]*100+_対策工[[#This Row],[制御2]])</f>
        <v/>
      </c>
      <c r="Q114" s="14"/>
      <c r="S114" s="12"/>
      <c r="T114" s="3"/>
    </row>
    <row r="115" spans="1:20">
      <c r="A115" s="6" cm="1">
        <f t="array" ref="A115">ROW()-ROW(_対策工[#Headers])</f>
        <v>114</v>
      </c>
      <c r="B115" s="6" t="str" cm="1">
        <f t="array" ref="B115">_xlfn.IFS(_対策工[[#This Row],[シナリオ名称]]="","",
RIGHT(_対策工[[#This Row],[シナリオ名称]],1)="①",1,
RIGHT(_対策工[[#This Row],[シナリオ名称]],1)="②",2,
RIGHT(_対策工[[#This Row],[シナリオ名称]],1)="③",3,
RIGHT(_対策工[[#This Row],[シナリオ名称]],1)="④",4,
ture,"")</f>
        <v/>
      </c>
      <c r="C115" s="3" t="str" cm="1">
        <f t="array" ref="C115">_xlfn.IFS(OR(_対策工[[#This Row],[シナリオ名称]]="",_対策工[[#This Row],[グループ番号]]=""),"",TRUE,COUNTIF(_xlfn.TAKE(_対策工[制御3],_対策工[[#This Row],[通し番号]]),_対策工[[#This Row],[制御3]]))</f>
        <v/>
      </c>
      <c r="D115" t="str">
        <f>_対策工[[#This Row],[シナリオ名称]]&amp;_対策工[[#This Row],[グループ番号]]</f>
        <v/>
      </c>
      <c r="E115" t="str" cm="1">
        <f t="array" ref="E115">_xlfn.IFS(_対策工[[#This Row],[グループ番号]]="","",TRUE,_xlfn.XLOOKUP(_対策工[[#This Row],[グループ番号]],_グループ[グループ番号],_グループ[施設番号]))</f>
        <v/>
      </c>
      <c r="F115" t="str" cm="1">
        <f t="array" ref="F115">_xlfn.IFS(_対策工[[#This Row],[グループ番号]]="","",TRUE,_xlfn.XLOOKUP(_対策工[[#This Row],[グループ番号]],_グループ[グループ番号],_グループ[地区名]))</f>
        <v/>
      </c>
      <c r="G115" t="str" cm="1">
        <f t="array" ref="G115">_xlfn.IFS(_対策工[[#This Row],[グループ番号]]="","",TRUE,_xlfn.XLOOKUP(_対策工[[#This Row],[グループ番号]],_グループ[グループ番号],_グループ[施設名]))</f>
        <v/>
      </c>
      <c r="H115" t="str" cm="1">
        <f t="array" ref="H115">_xlfn.IFS(_対策工[[#This Row],[グループ番号]]="","",TRUE,_xlfn.XLOOKUP(_対策工[[#This Row],[グループ番号]],_グループ[グループ番号],_グループ[形式/設備名]))</f>
        <v/>
      </c>
      <c r="I115" t="str" cm="1">
        <f t="array" ref="I115">_xlfn.IFS(_対策工[[#This Row],[グループ番号]]="","",TRUE,_xlfn.XLOOKUP(_対策工[[#This Row],[グループ番号]],_グループ[グループ番号],_グループ[規格/装置名]))</f>
        <v/>
      </c>
      <c r="J115" t="str" cm="1">
        <f t="array" ref="J115">_xlfn.IFS(_対策工[[#This Row],[グループ番号]]="","",TRUE,_xlfn.XLOOKUP(_対策工[[#This Row],[グループ番号]],_グループ[グループ番号],_グループ[規模/部位]))</f>
        <v/>
      </c>
      <c r="K115" s="11"/>
      <c r="L115" s="9"/>
      <c r="M115" s="3"/>
      <c r="N115" t="str" cm="1">
        <f t="array" ref="N115">_xlfn.IFS(OR(_対策工[[#This Row],[シナリオ名称]]="",_対策工[[#This Row],[グループ番号]]=""),"",TRUE,_対策工[[#This Row],[グループ番号]]&amp;"-"&amp;_対策工[[#This Row],[制御1]]*100+_対策工[[#This Row],[制御2]])</f>
        <v/>
      </c>
      <c r="Q115" s="14"/>
      <c r="S115" s="12"/>
      <c r="T115" s="3"/>
    </row>
    <row r="116" spans="1:20">
      <c r="A116" s="6" cm="1">
        <f t="array" ref="A116">ROW()-ROW(_対策工[#Headers])</f>
        <v>115</v>
      </c>
      <c r="B116" s="6" t="str" cm="1">
        <f t="array" ref="B116">_xlfn.IFS(_対策工[[#This Row],[シナリオ名称]]="","",
RIGHT(_対策工[[#This Row],[シナリオ名称]],1)="①",1,
RIGHT(_対策工[[#This Row],[シナリオ名称]],1)="②",2,
RIGHT(_対策工[[#This Row],[シナリオ名称]],1)="③",3,
RIGHT(_対策工[[#This Row],[シナリオ名称]],1)="④",4,
ture,"")</f>
        <v/>
      </c>
      <c r="C116" s="3" t="str" cm="1">
        <f t="array" ref="C116">_xlfn.IFS(OR(_対策工[[#This Row],[シナリオ名称]]="",_対策工[[#This Row],[グループ番号]]=""),"",TRUE,COUNTIF(_xlfn.TAKE(_対策工[制御3],_対策工[[#This Row],[通し番号]]),_対策工[[#This Row],[制御3]]))</f>
        <v/>
      </c>
      <c r="D116" t="str">
        <f>_対策工[[#This Row],[シナリオ名称]]&amp;_対策工[[#This Row],[グループ番号]]</f>
        <v/>
      </c>
      <c r="E116" t="str" cm="1">
        <f t="array" ref="E116">_xlfn.IFS(_対策工[[#This Row],[グループ番号]]="","",TRUE,_xlfn.XLOOKUP(_対策工[[#This Row],[グループ番号]],_グループ[グループ番号],_グループ[施設番号]))</f>
        <v/>
      </c>
      <c r="F116" t="str" cm="1">
        <f t="array" ref="F116">_xlfn.IFS(_対策工[[#This Row],[グループ番号]]="","",TRUE,_xlfn.XLOOKUP(_対策工[[#This Row],[グループ番号]],_グループ[グループ番号],_グループ[地区名]))</f>
        <v/>
      </c>
      <c r="G116" t="str" cm="1">
        <f t="array" ref="G116">_xlfn.IFS(_対策工[[#This Row],[グループ番号]]="","",TRUE,_xlfn.XLOOKUP(_対策工[[#This Row],[グループ番号]],_グループ[グループ番号],_グループ[施設名]))</f>
        <v/>
      </c>
      <c r="H116" t="str" cm="1">
        <f t="array" ref="H116">_xlfn.IFS(_対策工[[#This Row],[グループ番号]]="","",TRUE,_xlfn.XLOOKUP(_対策工[[#This Row],[グループ番号]],_グループ[グループ番号],_グループ[形式/設備名]))</f>
        <v/>
      </c>
      <c r="I116" t="str" cm="1">
        <f t="array" ref="I116">_xlfn.IFS(_対策工[[#This Row],[グループ番号]]="","",TRUE,_xlfn.XLOOKUP(_対策工[[#This Row],[グループ番号]],_グループ[グループ番号],_グループ[規格/装置名]))</f>
        <v/>
      </c>
      <c r="J116" t="str" cm="1">
        <f t="array" ref="J116">_xlfn.IFS(_対策工[[#This Row],[グループ番号]]="","",TRUE,_xlfn.XLOOKUP(_対策工[[#This Row],[グループ番号]],_グループ[グループ番号],_グループ[規模/部位]))</f>
        <v/>
      </c>
      <c r="K116" s="11"/>
      <c r="L116" s="9"/>
      <c r="M116" s="3"/>
      <c r="N116" t="str" cm="1">
        <f t="array" ref="N116">_xlfn.IFS(OR(_対策工[[#This Row],[シナリオ名称]]="",_対策工[[#This Row],[グループ番号]]=""),"",TRUE,_対策工[[#This Row],[グループ番号]]&amp;"-"&amp;_対策工[[#This Row],[制御1]]*100+_対策工[[#This Row],[制御2]])</f>
        <v/>
      </c>
      <c r="Q116" s="14"/>
      <c r="S116" s="12"/>
      <c r="T116" s="3"/>
    </row>
    <row r="117" spans="1:20">
      <c r="A117" s="6" cm="1">
        <f t="array" ref="A117">ROW()-ROW(_対策工[#Headers])</f>
        <v>116</v>
      </c>
      <c r="B117" s="6" t="str" cm="1">
        <f t="array" ref="B117">_xlfn.IFS(_対策工[[#This Row],[シナリオ名称]]="","",
RIGHT(_対策工[[#This Row],[シナリオ名称]],1)="①",1,
RIGHT(_対策工[[#This Row],[シナリオ名称]],1)="②",2,
RIGHT(_対策工[[#This Row],[シナリオ名称]],1)="③",3,
RIGHT(_対策工[[#This Row],[シナリオ名称]],1)="④",4,
ture,"")</f>
        <v/>
      </c>
      <c r="C117" s="3" t="str" cm="1">
        <f t="array" ref="C117">_xlfn.IFS(OR(_対策工[[#This Row],[シナリオ名称]]="",_対策工[[#This Row],[グループ番号]]=""),"",TRUE,COUNTIF(_xlfn.TAKE(_対策工[制御3],_対策工[[#This Row],[通し番号]]),_対策工[[#This Row],[制御3]]))</f>
        <v/>
      </c>
      <c r="D117" t="str">
        <f>_対策工[[#This Row],[シナリオ名称]]&amp;_対策工[[#This Row],[グループ番号]]</f>
        <v/>
      </c>
      <c r="E117" t="str" cm="1">
        <f t="array" ref="E117">_xlfn.IFS(_対策工[[#This Row],[グループ番号]]="","",TRUE,_xlfn.XLOOKUP(_対策工[[#This Row],[グループ番号]],_グループ[グループ番号],_グループ[施設番号]))</f>
        <v/>
      </c>
      <c r="F117" t="str" cm="1">
        <f t="array" ref="F117">_xlfn.IFS(_対策工[[#This Row],[グループ番号]]="","",TRUE,_xlfn.XLOOKUP(_対策工[[#This Row],[グループ番号]],_グループ[グループ番号],_グループ[地区名]))</f>
        <v/>
      </c>
      <c r="G117" t="str" cm="1">
        <f t="array" ref="G117">_xlfn.IFS(_対策工[[#This Row],[グループ番号]]="","",TRUE,_xlfn.XLOOKUP(_対策工[[#This Row],[グループ番号]],_グループ[グループ番号],_グループ[施設名]))</f>
        <v/>
      </c>
      <c r="H117" t="str" cm="1">
        <f t="array" ref="H117">_xlfn.IFS(_対策工[[#This Row],[グループ番号]]="","",TRUE,_xlfn.XLOOKUP(_対策工[[#This Row],[グループ番号]],_グループ[グループ番号],_グループ[形式/設備名]))</f>
        <v/>
      </c>
      <c r="I117" t="str" cm="1">
        <f t="array" ref="I117">_xlfn.IFS(_対策工[[#This Row],[グループ番号]]="","",TRUE,_xlfn.XLOOKUP(_対策工[[#This Row],[グループ番号]],_グループ[グループ番号],_グループ[規格/装置名]))</f>
        <v/>
      </c>
      <c r="J117" t="str" cm="1">
        <f t="array" ref="J117">_xlfn.IFS(_対策工[[#This Row],[グループ番号]]="","",TRUE,_xlfn.XLOOKUP(_対策工[[#This Row],[グループ番号]],_グループ[グループ番号],_グループ[規模/部位]))</f>
        <v/>
      </c>
      <c r="K117" s="11"/>
      <c r="L117" s="9"/>
      <c r="M117" s="3"/>
      <c r="N117" t="str" cm="1">
        <f t="array" ref="N117">_xlfn.IFS(OR(_対策工[[#This Row],[シナリオ名称]]="",_対策工[[#This Row],[グループ番号]]=""),"",TRUE,_対策工[[#This Row],[グループ番号]]&amp;"-"&amp;_対策工[[#This Row],[制御1]]*100+_対策工[[#This Row],[制御2]])</f>
        <v/>
      </c>
      <c r="Q117" s="14"/>
      <c r="S117" s="12"/>
      <c r="T117" s="3"/>
    </row>
    <row r="118" spans="1:20">
      <c r="A118" s="6" cm="1">
        <f t="array" ref="A118">ROW()-ROW(_対策工[#Headers])</f>
        <v>117</v>
      </c>
      <c r="B118" s="6" t="str" cm="1">
        <f t="array" ref="B118">_xlfn.IFS(_対策工[[#This Row],[シナリオ名称]]="","",
RIGHT(_対策工[[#This Row],[シナリオ名称]],1)="①",1,
RIGHT(_対策工[[#This Row],[シナリオ名称]],1)="②",2,
RIGHT(_対策工[[#This Row],[シナリオ名称]],1)="③",3,
RIGHT(_対策工[[#This Row],[シナリオ名称]],1)="④",4,
ture,"")</f>
        <v/>
      </c>
      <c r="C118" s="3" t="str" cm="1">
        <f t="array" ref="C118">_xlfn.IFS(OR(_対策工[[#This Row],[シナリオ名称]]="",_対策工[[#This Row],[グループ番号]]=""),"",TRUE,COUNTIF(_xlfn.TAKE(_対策工[制御3],_対策工[[#This Row],[通し番号]]),_対策工[[#This Row],[制御3]]))</f>
        <v/>
      </c>
      <c r="D118" t="str">
        <f>_対策工[[#This Row],[シナリオ名称]]&amp;_対策工[[#This Row],[グループ番号]]</f>
        <v/>
      </c>
      <c r="E118" t="str" cm="1">
        <f t="array" ref="E118">_xlfn.IFS(_対策工[[#This Row],[グループ番号]]="","",TRUE,_xlfn.XLOOKUP(_対策工[[#This Row],[グループ番号]],_グループ[グループ番号],_グループ[施設番号]))</f>
        <v/>
      </c>
      <c r="F118" t="str" cm="1">
        <f t="array" ref="F118">_xlfn.IFS(_対策工[[#This Row],[グループ番号]]="","",TRUE,_xlfn.XLOOKUP(_対策工[[#This Row],[グループ番号]],_グループ[グループ番号],_グループ[地区名]))</f>
        <v/>
      </c>
      <c r="G118" t="str" cm="1">
        <f t="array" ref="G118">_xlfn.IFS(_対策工[[#This Row],[グループ番号]]="","",TRUE,_xlfn.XLOOKUP(_対策工[[#This Row],[グループ番号]],_グループ[グループ番号],_グループ[施設名]))</f>
        <v/>
      </c>
      <c r="H118" t="str" cm="1">
        <f t="array" ref="H118">_xlfn.IFS(_対策工[[#This Row],[グループ番号]]="","",TRUE,_xlfn.XLOOKUP(_対策工[[#This Row],[グループ番号]],_グループ[グループ番号],_グループ[形式/設備名]))</f>
        <v/>
      </c>
      <c r="I118" t="str" cm="1">
        <f t="array" ref="I118">_xlfn.IFS(_対策工[[#This Row],[グループ番号]]="","",TRUE,_xlfn.XLOOKUP(_対策工[[#This Row],[グループ番号]],_グループ[グループ番号],_グループ[規格/装置名]))</f>
        <v/>
      </c>
      <c r="J118" t="str" cm="1">
        <f t="array" ref="J118">_xlfn.IFS(_対策工[[#This Row],[グループ番号]]="","",TRUE,_xlfn.XLOOKUP(_対策工[[#This Row],[グループ番号]],_グループ[グループ番号],_グループ[規模/部位]))</f>
        <v/>
      </c>
      <c r="K118" s="11"/>
      <c r="L118" s="9"/>
      <c r="M118" s="3"/>
      <c r="N118" t="str" cm="1">
        <f t="array" ref="N118">_xlfn.IFS(OR(_対策工[[#This Row],[シナリオ名称]]="",_対策工[[#This Row],[グループ番号]]=""),"",TRUE,_対策工[[#This Row],[グループ番号]]&amp;"-"&amp;_対策工[[#This Row],[制御1]]*100+_対策工[[#This Row],[制御2]])</f>
        <v/>
      </c>
      <c r="Q118" s="14"/>
      <c r="S118" s="12"/>
      <c r="T118" s="3"/>
    </row>
    <row r="119" spans="1:20">
      <c r="A119" s="6" cm="1">
        <f t="array" ref="A119">ROW()-ROW(_対策工[#Headers])</f>
        <v>118</v>
      </c>
      <c r="B119" s="6" t="str" cm="1">
        <f t="array" ref="B119">_xlfn.IFS(_対策工[[#This Row],[シナリオ名称]]="","",
RIGHT(_対策工[[#This Row],[シナリオ名称]],1)="①",1,
RIGHT(_対策工[[#This Row],[シナリオ名称]],1)="②",2,
RIGHT(_対策工[[#This Row],[シナリオ名称]],1)="③",3,
RIGHT(_対策工[[#This Row],[シナリオ名称]],1)="④",4,
ture,"")</f>
        <v/>
      </c>
      <c r="C119" s="3" t="str" cm="1">
        <f t="array" ref="C119">_xlfn.IFS(OR(_対策工[[#This Row],[シナリオ名称]]="",_対策工[[#This Row],[グループ番号]]=""),"",TRUE,COUNTIF(_xlfn.TAKE(_対策工[制御3],_対策工[[#This Row],[通し番号]]),_対策工[[#This Row],[制御3]]))</f>
        <v/>
      </c>
      <c r="D119" t="str">
        <f>_対策工[[#This Row],[シナリオ名称]]&amp;_対策工[[#This Row],[グループ番号]]</f>
        <v/>
      </c>
      <c r="E119" t="str" cm="1">
        <f t="array" ref="E119">_xlfn.IFS(_対策工[[#This Row],[グループ番号]]="","",TRUE,_xlfn.XLOOKUP(_対策工[[#This Row],[グループ番号]],_グループ[グループ番号],_グループ[施設番号]))</f>
        <v/>
      </c>
      <c r="F119" t="str" cm="1">
        <f t="array" ref="F119">_xlfn.IFS(_対策工[[#This Row],[グループ番号]]="","",TRUE,_xlfn.XLOOKUP(_対策工[[#This Row],[グループ番号]],_グループ[グループ番号],_グループ[地区名]))</f>
        <v/>
      </c>
      <c r="G119" t="str" cm="1">
        <f t="array" ref="G119">_xlfn.IFS(_対策工[[#This Row],[グループ番号]]="","",TRUE,_xlfn.XLOOKUP(_対策工[[#This Row],[グループ番号]],_グループ[グループ番号],_グループ[施設名]))</f>
        <v/>
      </c>
      <c r="H119" t="str" cm="1">
        <f t="array" ref="H119">_xlfn.IFS(_対策工[[#This Row],[グループ番号]]="","",TRUE,_xlfn.XLOOKUP(_対策工[[#This Row],[グループ番号]],_グループ[グループ番号],_グループ[形式/設備名]))</f>
        <v/>
      </c>
      <c r="I119" t="str" cm="1">
        <f t="array" ref="I119">_xlfn.IFS(_対策工[[#This Row],[グループ番号]]="","",TRUE,_xlfn.XLOOKUP(_対策工[[#This Row],[グループ番号]],_グループ[グループ番号],_グループ[規格/装置名]))</f>
        <v/>
      </c>
      <c r="J119" t="str" cm="1">
        <f t="array" ref="J119">_xlfn.IFS(_対策工[[#This Row],[グループ番号]]="","",TRUE,_xlfn.XLOOKUP(_対策工[[#This Row],[グループ番号]],_グループ[グループ番号],_グループ[規模/部位]))</f>
        <v/>
      </c>
      <c r="K119" s="11"/>
      <c r="L119" s="9"/>
      <c r="M119" s="3"/>
      <c r="N119" t="str" cm="1">
        <f t="array" ref="N119">_xlfn.IFS(OR(_対策工[[#This Row],[シナリオ名称]]="",_対策工[[#This Row],[グループ番号]]=""),"",TRUE,_対策工[[#This Row],[グループ番号]]&amp;"-"&amp;_対策工[[#This Row],[制御1]]*100+_対策工[[#This Row],[制御2]])</f>
        <v/>
      </c>
      <c r="Q119" s="14"/>
      <c r="S119" s="12"/>
      <c r="T119" s="3"/>
    </row>
    <row r="120" spans="1:20">
      <c r="A120" s="6" cm="1">
        <f t="array" ref="A120">ROW()-ROW(_対策工[#Headers])</f>
        <v>119</v>
      </c>
      <c r="B120" s="6" t="str" cm="1">
        <f t="array" ref="B120">_xlfn.IFS(_対策工[[#This Row],[シナリオ名称]]="","",
RIGHT(_対策工[[#This Row],[シナリオ名称]],1)="①",1,
RIGHT(_対策工[[#This Row],[シナリオ名称]],1)="②",2,
RIGHT(_対策工[[#This Row],[シナリオ名称]],1)="③",3,
RIGHT(_対策工[[#This Row],[シナリオ名称]],1)="④",4,
ture,"")</f>
        <v/>
      </c>
      <c r="C120" s="3" t="str" cm="1">
        <f t="array" ref="C120">_xlfn.IFS(OR(_対策工[[#This Row],[シナリオ名称]]="",_対策工[[#This Row],[グループ番号]]=""),"",TRUE,COUNTIF(_xlfn.TAKE(_対策工[制御3],_対策工[[#This Row],[通し番号]]),_対策工[[#This Row],[制御3]]))</f>
        <v/>
      </c>
      <c r="D120" t="str">
        <f>_対策工[[#This Row],[シナリオ名称]]&amp;_対策工[[#This Row],[グループ番号]]</f>
        <v/>
      </c>
      <c r="E120" t="str" cm="1">
        <f t="array" ref="E120">_xlfn.IFS(_対策工[[#This Row],[グループ番号]]="","",TRUE,_xlfn.XLOOKUP(_対策工[[#This Row],[グループ番号]],_グループ[グループ番号],_グループ[施設番号]))</f>
        <v/>
      </c>
      <c r="F120" t="str" cm="1">
        <f t="array" ref="F120">_xlfn.IFS(_対策工[[#This Row],[グループ番号]]="","",TRUE,_xlfn.XLOOKUP(_対策工[[#This Row],[グループ番号]],_グループ[グループ番号],_グループ[地区名]))</f>
        <v/>
      </c>
      <c r="G120" t="str" cm="1">
        <f t="array" ref="G120">_xlfn.IFS(_対策工[[#This Row],[グループ番号]]="","",TRUE,_xlfn.XLOOKUP(_対策工[[#This Row],[グループ番号]],_グループ[グループ番号],_グループ[施設名]))</f>
        <v/>
      </c>
      <c r="H120" t="str" cm="1">
        <f t="array" ref="H120">_xlfn.IFS(_対策工[[#This Row],[グループ番号]]="","",TRUE,_xlfn.XLOOKUP(_対策工[[#This Row],[グループ番号]],_グループ[グループ番号],_グループ[形式/設備名]))</f>
        <v/>
      </c>
      <c r="I120" t="str" cm="1">
        <f t="array" ref="I120">_xlfn.IFS(_対策工[[#This Row],[グループ番号]]="","",TRUE,_xlfn.XLOOKUP(_対策工[[#This Row],[グループ番号]],_グループ[グループ番号],_グループ[規格/装置名]))</f>
        <v/>
      </c>
      <c r="J120" t="str" cm="1">
        <f t="array" ref="J120">_xlfn.IFS(_対策工[[#This Row],[グループ番号]]="","",TRUE,_xlfn.XLOOKUP(_対策工[[#This Row],[グループ番号]],_グループ[グループ番号],_グループ[規模/部位]))</f>
        <v/>
      </c>
      <c r="K120" s="11"/>
      <c r="L120" s="9"/>
      <c r="M120" s="3"/>
      <c r="N120" t="str" cm="1">
        <f t="array" ref="N120">_xlfn.IFS(OR(_対策工[[#This Row],[シナリオ名称]]="",_対策工[[#This Row],[グループ番号]]=""),"",TRUE,_対策工[[#This Row],[グループ番号]]&amp;"-"&amp;_対策工[[#This Row],[制御1]]*100+_対策工[[#This Row],[制御2]])</f>
        <v/>
      </c>
      <c r="Q120" s="14"/>
      <c r="S120" s="12"/>
      <c r="T120" s="3"/>
    </row>
    <row r="121" spans="1:20">
      <c r="A121" s="6" cm="1">
        <f t="array" ref="A121">ROW()-ROW(_対策工[#Headers])</f>
        <v>120</v>
      </c>
      <c r="B121" s="6" t="str" cm="1">
        <f t="array" ref="B121">_xlfn.IFS(_対策工[[#This Row],[シナリオ名称]]="","",
RIGHT(_対策工[[#This Row],[シナリオ名称]],1)="①",1,
RIGHT(_対策工[[#This Row],[シナリオ名称]],1)="②",2,
RIGHT(_対策工[[#This Row],[シナリオ名称]],1)="③",3,
RIGHT(_対策工[[#This Row],[シナリオ名称]],1)="④",4,
ture,"")</f>
        <v/>
      </c>
      <c r="C121" s="3" t="str" cm="1">
        <f t="array" ref="C121">_xlfn.IFS(OR(_対策工[[#This Row],[シナリオ名称]]="",_対策工[[#This Row],[グループ番号]]=""),"",TRUE,COUNTIF(_xlfn.TAKE(_対策工[制御3],_対策工[[#This Row],[通し番号]]),_対策工[[#This Row],[制御3]]))</f>
        <v/>
      </c>
      <c r="D121" t="str">
        <f>_対策工[[#This Row],[シナリオ名称]]&amp;_対策工[[#This Row],[グループ番号]]</f>
        <v/>
      </c>
      <c r="E121" t="str" cm="1">
        <f t="array" ref="E121">_xlfn.IFS(_対策工[[#This Row],[グループ番号]]="","",TRUE,_xlfn.XLOOKUP(_対策工[[#This Row],[グループ番号]],_グループ[グループ番号],_グループ[施設番号]))</f>
        <v/>
      </c>
      <c r="F121" t="str" cm="1">
        <f t="array" ref="F121">_xlfn.IFS(_対策工[[#This Row],[グループ番号]]="","",TRUE,_xlfn.XLOOKUP(_対策工[[#This Row],[グループ番号]],_グループ[グループ番号],_グループ[地区名]))</f>
        <v/>
      </c>
      <c r="G121" t="str" cm="1">
        <f t="array" ref="G121">_xlfn.IFS(_対策工[[#This Row],[グループ番号]]="","",TRUE,_xlfn.XLOOKUP(_対策工[[#This Row],[グループ番号]],_グループ[グループ番号],_グループ[施設名]))</f>
        <v/>
      </c>
      <c r="H121" t="str" cm="1">
        <f t="array" ref="H121">_xlfn.IFS(_対策工[[#This Row],[グループ番号]]="","",TRUE,_xlfn.XLOOKUP(_対策工[[#This Row],[グループ番号]],_グループ[グループ番号],_グループ[形式/設備名]))</f>
        <v/>
      </c>
      <c r="I121" t="str" cm="1">
        <f t="array" ref="I121">_xlfn.IFS(_対策工[[#This Row],[グループ番号]]="","",TRUE,_xlfn.XLOOKUP(_対策工[[#This Row],[グループ番号]],_グループ[グループ番号],_グループ[規格/装置名]))</f>
        <v/>
      </c>
      <c r="J121" t="str" cm="1">
        <f t="array" ref="J121">_xlfn.IFS(_対策工[[#This Row],[グループ番号]]="","",TRUE,_xlfn.XLOOKUP(_対策工[[#This Row],[グループ番号]],_グループ[グループ番号],_グループ[規模/部位]))</f>
        <v/>
      </c>
      <c r="K121" s="11"/>
      <c r="L121" s="9"/>
      <c r="M121" s="3"/>
      <c r="N121" t="str" cm="1">
        <f t="array" ref="N121">_xlfn.IFS(OR(_対策工[[#This Row],[シナリオ名称]]="",_対策工[[#This Row],[グループ番号]]=""),"",TRUE,_対策工[[#This Row],[グループ番号]]&amp;"-"&amp;_対策工[[#This Row],[制御1]]*100+_対策工[[#This Row],[制御2]])</f>
        <v/>
      </c>
      <c r="Q121" s="14"/>
      <c r="S121" s="12"/>
      <c r="T121" s="3"/>
    </row>
    <row r="122" spans="1:20">
      <c r="A122" s="6" cm="1">
        <f t="array" ref="A122">ROW()-ROW(_対策工[#Headers])</f>
        <v>121</v>
      </c>
      <c r="B122" s="6" t="str" cm="1">
        <f t="array" ref="B122">_xlfn.IFS(_対策工[[#This Row],[シナリオ名称]]="","",
RIGHT(_対策工[[#This Row],[シナリオ名称]],1)="①",1,
RIGHT(_対策工[[#This Row],[シナリオ名称]],1)="②",2,
RIGHT(_対策工[[#This Row],[シナリオ名称]],1)="③",3,
RIGHT(_対策工[[#This Row],[シナリオ名称]],1)="④",4,
ture,"")</f>
        <v/>
      </c>
      <c r="C122" s="3" t="str" cm="1">
        <f t="array" ref="C122">_xlfn.IFS(OR(_対策工[[#This Row],[シナリオ名称]]="",_対策工[[#This Row],[グループ番号]]=""),"",TRUE,COUNTIF(_xlfn.TAKE(_対策工[制御3],_対策工[[#This Row],[通し番号]]),_対策工[[#This Row],[制御3]]))</f>
        <v/>
      </c>
      <c r="D122" t="str">
        <f>_対策工[[#This Row],[シナリオ名称]]&amp;_対策工[[#This Row],[グループ番号]]</f>
        <v/>
      </c>
      <c r="E122" t="str" cm="1">
        <f t="array" ref="E122">_xlfn.IFS(_対策工[[#This Row],[グループ番号]]="","",TRUE,_xlfn.XLOOKUP(_対策工[[#This Row],[グループ番号]],_グループ[グループ番号],_グループ[施設番号]))</f>
        <v/>
      </c>
      <c r="F122" t="str" cm="1">
        <f t="array" ref="F122">_xlfn.IFS(_対策工[[#This Row],[グループ番号]]="","",TRUE,_xlfn.XLOOKUP(_対策工[[#This Row],[グループ番号]],_グループ[グループ番号],_グループ[地区名]))</f>
        <v/>
      </c>
      <c r="G122" t="str" cm="1">
        <f t="array" ref="G122">_xlfn.IFS(_対策工[[#This Row],[グループ番号]]="","",TRUE,_xlfn.XLOOKUP(_対策工[[#This Row],[グループ番号]],_グループ[グループ番号],_グループ[施設名]))</f>
        <v/>
      </c>
      <c r="H122" t="str" cm="1">
        <f t="array" ref="H122">_xlfn.IFS(_対策工[[#This Row],[グループ番号]]="","",TRUE,_xlfn.XLOOKUP(_対策工[[#This Row],[グループ番号]],_グループ[グループ番号],_グループ[形式/設備名]))</f>
        <v/>
      </c>
      <c r="I122" t="str" cm="1">
        <f t="array" ref="I122">_xlfn.IFS(_対策工[[#This Row],[グループ番号]]="","",TRUE,_xlfn.XLOOKUP(_対策工[[#This Row],[グループ番号]],_グループ[グループ番号],_グループ[規格/装置名]))</f>
        <v/>
      </c>
      <c r="J122" t="str" cm="1">
        <f t="array" ref="J122">_xlfn.IFS(_対策工[[#This Row],[グループ番号]]="","",TRUE,_xlfn.XLOOKUP(_対策工[[#This Row],[グループ番号]],_グループ[グループ番号],_グループ[規模/部位]))</f>
        <v/>
      </c>
      <c r="K122" s="11"/>
      <c r="L122" s="9"/>
      <c r="M122" s="3"/>
      <c r="N122" t="str" cm="1">
        <f t="array" ref="N122">_xlfn.IFS(OR(_対策工[[#This Row],[シナリオ名称]]="",_対策工[[#This Row],[グループ番号]]=""),"",TRUE,_対策工[[#This Row],[グループ番号]]&amp;"-"&amp;_対策工[[#This Row],[制御1]]*100+_対策工[[#This Row],[制御2]])</f>
        <v/>
      </c>
      <c r="Q122" s="14"/>
      <c r="S122" s="12"/>
      <c r="T122" s="3"/>
    </row>
    <row r="123" spans="1:20">
      <c r="A123" s="6" cm="1">
        <f t="array" ref="A123">ROW()-ROW(_対策工[#Headers])</f>
        <v>122</v>
      </c>
      <c r="B123" s="6" t="str" cm="1">
        <f t="array" ref="B123">_xlfn.IFS(_対策工[[#This Row],[シナリオ名称]]="","",
RIGHT(_対策工[[#This Row],[シナリオ名称]],1)="①",1,
RIGHT(_対策工[[#This Row],[シナリオ名称]],1)="②",2,
RIGHT(_対策工[[#This Row],[シナリオ名称]],1)="③",3,
RIGHT(_対策工[[#This Row],[シナリオ名称]],1)="④",4,
ture,"")</f>
        <v/>
      </c>
      <c r="C123" s="3" t="str" cm="1">
        <f t="array" ref="C123">_xlfn.IFS(OR(_対策工[[#This Row],[シナリオ名称]]="",_対策工[[#This Row],[グループ番号]]=""),"",TRUE,COUNTIF(_xlfn.TAKE(_対策工[制御3],_対策工[[#This Row],[通し番号]]),_対策工[[#This Row],[制御3]]))</f>
        <v/>
      </c>
      <c r="D123" t="str">
        <f>_対策工[[#This Row],[シナリオ名称]]&amp;_対策工[[#This Row],[グループ番号]]</f>
        <v/>
      </c>
      <c r="E123" t="str" cm="1">
        <f t="array" ref="E123">_xlfn.IFS(_対策工[[#This Row],[グループ番号]]="","",TRUE,_xlfn.XLOOKUP(_対策工[[#This Row],[グループ番号]],_グループ[グループ番号],_グループ[施設番号]))</f>
        <v/>
      </c>
      <c r="F123" t="str" cm="1">
        <f t="array" ref="F123">_xlfn.IFS(_対策工[[#This Row],[グループ番号]]="","",TRUE,_xlfn.XLOOKUP(_対策工[[#This Row],[グループ番号]],_グループ[グループ番号],_グループ[地区名]))</f>
        <v/>
      </c>
      <c r="G123" t="str" cm="1">
        <f t="array" ref="G123">_xlfn.IFS(_対策工[[#This Row],[グループ番号]]="","",TRUE,_xlfn.XLOOKUP(_対策工[[#This Row],[グループ番号]],_グループ[グループ番号],_グループ[施設名]))</f>
        <v/>
      </c>
      <c r="H123" t="str" cm="1">
        <f t="array" ref="H123">_xlfn.IFS(_対策工[[#This Row],[グループ番号]]="","",TRUE,_xlfn.XLOOKUP(_対策工[[#This Row],[グループ番号]],_グループ[グループ番号],_グループ[形式/設備名]))</f>
        <v/>
      </c>
      <c r="I123" t="str" cm="1">
        <f t="array" ref="I123">_xlfn.IFS(_対策工[[#This Row],[グループ番号]]="","",TRUE,_xlfn.XLOOKUP(_対策工[[#This Row],[グループ番号]],_グループ[グループ番号],_グループ[規格/装置名]))</f>
        <v/>
      </c>
      <c r="J123" t="str" cm="1">
        <f t="array" ref="J123">_xlfn.IFS(_対策工[[#This Row],[グループ番号]]="","",TRUE,_xlfn.XLOOKUP(_対策工[[#This Row],[グループ番号]],_グループ[グループ番号],_グループ[規模/部位]))</f>
        <v/>
      </c>
      <c r="K123" s="11"/>
      <c r="L123" s="9"/>
      <c r="M123" s="3"/>
      <c r="N123" t="str" cm="1">
        <f t="array" ref="N123">_xlfn.IFS(OR(_対策工[[#This Row],[シナリオ名称]]="",_対策工[[#This Row],[グループ番号]]=""),"",TRUE,_対策工[[#This Row],[グループ番号]]&amp;"-"&amp;_対策工[[#This Row],[制御1]]*100+_対策工[[#This Row],[制御2]])</f>
        <v/>
      </c>
      <c r="Q123" s="14"/>
      <c r="S123" s="12"/>
      <c r="T123" s="3"/>
    </row>
    <row r="124" spans="1:20">
      <c r="A124" s="6" cm="1">
        <f t="array" ref="A124">ROW()-ROW(_対策工[#Headers])</f>
        <v>123</v>
      </c>
      <c r="B124" s="6" t="str" cm="1">
        <f t="array" ref="B124">_xlfn.IFS(_対策工[[#This Row],[シナリオ名称]]="","",
RIGHT(_対策工[[#This Row],[シナリオ名称]],1)="①",1,
RIGHT(_対策工[[#This Row],[シナリオ名称]],1)="②",2,
RIGHT(_対策工[[#This Row],[シナリオ名称]],1)="③",3,
RIGHT(_対策工[[#This Row],[シナリオ名称]],1)="④",4,
ture,"")</f>
        <v/>
      </c>
      <c r="C124" s="3" t="str" cm="1">
        <f t="array" ref="C124">_xlfn.IFS(OR(_対策工[[#This Row],[シナリオ名称]]="",_対策工[[#This Row],[グループ番号]]=""),"",TRUE,COUNTIF(_xlfn.TAKE(_対策工[制御3],_対策工[[#This Row],[通し番号]]),_対策工[[#This Row],[制御3]]))</f>
        <v/>
      </c>
      <c r="D124" t="str">
        <f>_対策工[[#This Row],[シナリオ名称]]&amp;_対策工[[#This Row],[グループ番号]]</f>
        <v/>
      </c>
      <c r="E124" t="str" cm="1">
        <f t="array" ref="E124">_xlfn.IFS(_対策工[[#This Row],[グループ番号]]="","",TRUE,_xlfn.XLOOKUP(_対策工[[#This Row],[グループ番号]],_グループ[グループ番号],_グループ[施設番号]))</f>
        <v/>
      </c>
      <c r="F124" t="str" cm="1">
        <f t="array" ref="F124">_xlfn.IFS(_対策工[[#This Row],[グループ番号]]="","",TRUE,_xlfn.XLOOKUP(_対策工[[#This Row],[グループ番号]],_グループ[グループ番号],_グループ[地区名]))</f>
        <v/>
      </c>
      <c r="G124" t="str" cm="1">
        <f t="array" ref="G124">_xlfn.IFS(_対策工[[#This Row],[グループ番号]]="","",TRUE,_xlfn.XLOOKUP(_対策工[[#This Row],[グループ番号]],_グループ[グループ番号],_グループ[施設名]))</f>
        <v/>
      </c>
      <c r="H124" t="str" cm="1">
        <f t="array" ref="H124">_xlfn.IFS(_対策工[[#This Row],[グループ番号]]="","",TRUE,_xlfn.XLOOKUP(_対策工[[#This Row],[グループ番号]],_グループ[グループ番号],_グループ[形式/設備名]))</f>
        <v/>
      </c>
      <c r="I124" t="str" cm="1">
        <f t="array" ref="I124">_xlfn.IFS(_対策工[[#This Row],[グループ番号]]="","",TRUE,_xlfn.XLOOKUP(_対策工[[#This Row],[グループ番号]],_グループ[グループ番号],_グループ[規格/装置名]))</f>
        <v/>
      </c>
      <c r="J124" t="str" cm="1">
        <f t="array" ref="J124">_xlfn.IFS(_対策工[[#This Row],[グループ番号]]="","",TRUE,_xlfn.XLOOKUP(_対策工[[#This Row],[グループ番号]],_グループ[グループ番号],_グループ[規模/部位]))</f>
        <v/>
      </c>
      <c r="K124" s="11"/>
      <c r="L124" s="9"/>
      <c r="M124" s="3"/>
      <c r="N124" t="str" cm="1">
        <f t="array" ref="N124">_xlfn.IFS(OR(_対策工[[#This Row],[シナリオ名称]]="",_対策工[[#This Row],[グループ番号]]=""),"",TRUE,_対策工[[#This Row],[グループ番号]]&amp;"-"&amp;_対策工[[#This Row],[制御1]]*100+_対策工[[#This Row],[制御2]])</f>
        <v/>
      </c>
      <c r="Q124" s="14"/>
      <c r="S124" s="12"/>
      <c r="T124" s="3"/>
    </row>
    <row r="125" spans="1:20">
      <c r="A125" s="6" cm="1">
        <f t="array" ref="A125">ROW()-ROW(_対策工[#Headers])</f>
        <v>124</v>
      </c>
      <c r="B125" s="6" t="str" cm="1">
        <f t="array" ref="B125">_xlfn.IFS(_対策工[[#This Row],[シナリオ名称]]="","",
RIGHT(_対策工[[#This Row],[シナリオ名称]],1)="①",1,
RIGHT(_対策工[[#This Row],[シナリオ名称]],1)="②",2,
RIGHT(_対策工[[#This Row],[シナリオ名称]],1)="③",3,
RIGHT(_対策工[[#This Row],[シナリオ名称]],1)="④",4,
ture,"")</f>
        <v/>
      </c>
      <c r="C125" s="3" t="str" cm="1">
        <f t="array" ref="C125">_xlfn.IFS(OR(_対策工[[#This Row],[シナリオ名称]]="",_対策工[[#This Row],[グループ番号]]=""),"",TRUE,COUNTIF(_xlfn.TAKE(_対策工[制御3],_対策工[[#This Row],[通し番号]]),_対策工[[#This Row],[制御3]]))</f>
        <v/>
      </c>
      <c r="D125" t="str">
        <f>_対策工[[#This Row],[シナリオ名称]]&amp;_対策工[[#This Row],[グループ番号]]</f>
        <v/>
      </c>
      <c r="E125" t="str" cm="1">
        <f t="array" ref="E125">_xlfn.IFS(_対策工[[#This Row],[グループ番号]]="","",TRUE,_xlfn.XLOOKUP(_対策工[[#This Row],[グループ番号]],_グループ[グループ番号],_グループ[施設番号]))</f>
        <v/>
      </c>
      <c r="F125" t="str" cm="1">
        <f t="array" ref="F125">_xlfn.IFS(_対策工[[#This Row],[グループ番号]]="","",TRUE,_xlfn.XLOOKUP(_対策工[[#This Row],[グループ番号]],_グループ[グループ番号],_グループ[地区名]))</f>
        <v/>
      </c>
      <c r="G125" t="str" cm="1">
        <f t="array" ref="G125">_xlfn.IFS(_対策工[[#This Row],[グループ番号]]="","",TRUE,_xlfn.XLOOKUP(_対策工[[#This Row],[グループ番号]],_グループ[グループ番号],_グループ[施設名]))</f>
        <v/>
      </c>
      <c r="H125" t="str" cm="1">
        <f t="array" ref="H125">_xlfn.IFS(_対策工[[#This Row],[グループ番号]]="","",TRUE,_xlfn.XLOOKUP(_対策工[[#This Row],[グループ番号]],_グループ[グループ番号],_グループ[形式/設備名]))</f>
        <v/>
      </c>
      <c r="I125" t="str" cm="1">
        <f t="array" ref="I125">_xlfn.IFS(_対策工[[#This Row],[グループ番号]]="","",TRUE,_xlfn.XLOOKUP(_対策工[[#This Row],[グループ番号]],_グループ[グループ番号],_グループ[規格/装置名]))</f>
        <v/>
      </c>
      <c r="J125" t="str" cm="1">
        <f t="array" ref="J125">_xlfn.IFS(_対策工[[#This Row],[グループ番号]]="","",TRUE,_xlfn.XLOOKUP(_対策工[[#This Row],[グループ番号]],_グループ[グループ番号],_グループ[規模/部位]))</f>
        <v/>
      </c>
      <c r="K125" s="11"/>
      <c r="L125" s="9"/>
      <c r="M125" s="3"/>
      <c r="N125" t="str" cm="1">
        <f t="array" ref="N125">_xlfn.IFS(OR(_対策工[[#This Row],[シナリオ名称]]="",_対策工[[#This Row],[グループ番号]]=""),"",TRUE,_対策工[[#This Row],[グループ番号]]&amp;"-"&amp;_対策工[[#This Row],[制御1]]*100+_対策工[[#This Row],[制御2]])</f>
        <v/>
      </c>
      <c r="Q125" s="14"/>
      <c r="S125" s="12"/>
      <c r="T125" s="3"/>
    </row>
    <row r="126" spans="1:20">
      <c r="A126" s="6" cm="1">
        <f t="array" ref="A126">ROW()-ROW(_対策工[#Headers])</f>
        <v>125</v>
      </c>
      <c r="B126" s="6" t="str" cm="1">
        <f t="array" ref="B126">_xlfn.IFS(_対策工[[#This Row],[シナリオ名称]]="","",
RIGHT(_対策工[[#This Row],[シナリオ名称]],1)="①",1,
RIGHT(_対策工[[#This Row],[シナリオ名称]],1)="②",2,
RIGHT(_対策工[[#This Row],[シナリオ名称]],1)="③",3,
RIGHT(_対策工[[#This Row],[シナリオ名称]],1)="④",4,
ture,"")</f>
        <v/>
      </c>
      <c r="C126" s="3" t="str" cm="1">
        <f t="array" ref="C126">_xlfn.IFS(OR(_対策工[[#This Row],[シナリオ名称]]="",_対策工[[#This Row],[グループ番号]]=""),"",TRUE,COUNTIF(_xlfn.TAKE(_対策工[制御3],_対策工[[#This Row],[通し番号]]),_対策工[[#This Row],[制御3]]))</f>
        <v/>
      </c>
      <c r="D126" t="str">
        <f>_対策工[[#This Row],[シナリオ名称]]&amp;_対策工[[#This Row],[グループ番号]]</f>
        <v/>
      </c>
      <c r="E126" t="str" cm="1">
        <f t="array" ref="E126">_xlfn.IFS(_対策工[[#This Row],[グループ番号]]="","",TRUE,_xlfn.XLOOKUP(_対策工[[#This Row],[グループ番号]],_グループ[グループ番号],_グループ[施設番号]))</f>
        <v/>
      </c>
      <c r="F126" t="str" cm="1">
        <f t="array" ref="F126">_xlfn.IFS(_対策工[[#This Row],[グループ番号]]="","",TRUE,_xlfn.XLOOKUP(_対策工[[#This Row],[グループ番号]],_グループ[グループ番号],_グループ[地区名]))</f>
        <v/>
      </c>
      <c r="G126" t="str" cm="1">
        <f t="array" ref="G126">_xlfn.IFS(_対策工[[#This Row],[グループ番号]]="","",TRUE,_xlfn.XLOOKUP(_対策工[[#This Row],[グループ番号]],_グループ[グループ番号],_グループ[施設名]))</f>
        <v/>
      </c>
      <c r="H126" t="str" cm="1">
        <f t="array" ref="H126">_xlfn.IFS(_対策工[[#This Row],[グループ番号]]="","",TRUE,_xlfn.XLOOKUP(_対策工[[#This Row],[グループ番号]],_グループ[グループ番号],_グループ[形式/設備名]))</f>
        <v/>
      </c>
      <c r="I126" t="str" cm="1">
        <f t="array" ref="I126">_xlfn.IFS(_対策工[[#This Row],[グループ番号]]="","",TRUE,_xlfn.XLOOKUP(_対策工[[#This Row],[グループ番号]],_グループ[グループ番号],_グループ[規格/装置名]))</f>
        <v/>
      </c>
      <c r="J126" t="str" cm="1">
        <f t="array" ref="J126">_xlfn.IFS(_対策工[[#This Row],[グループ番号]]="","",TRUE,_xlfn.XLOOKUP(_対策工[[#This Row],[グループ番号]],_グループ[グループ番号],_グループ[規模/部位]))</f>
        <v/>
      </c>
      <c r="K126" s="11"/>
      <c r="L126" s="9"/>
      <c r="M126" s="3"/>
      <c r="N126" t="str" cm="1">
        <f t="array" ref="N126">_xlfn.IFS(OR(_対策工[[#This Row],[シナリオ名称]]="",_対策工[[#This Row],[グループ番号]]=""),"",TRUE,_対策工[[#This Row],[グループ番号]]&amp;"-"&amp;_対策工[[#This Row],[制御1]]*100+_対策工[[#This Row],[制御2]])</f>
        <v/>
      </c>
      <c r="Q126" s="14"/>
      <c r="S126" s="12"/>
      <c r="T126" s="3"/>
    </row>
    <row r="127" spans="1:20">
      <c r="A127" s="6" cm="1">
        <f t="array" ref="A127">ROW()-ROW(_対策工[#Headers])</f>
        <v>126</v>
      </c>
      <c r="B127" s="6" t="str" cm="1">
        <f t="array" ref="B127">_xlfn.IFS(_対策工[[#This Row],[シナリオ名称]]="","",
RIGHT(_対策工[[#This Row],[シナリオ名称]],1)="①",1,
RIGHT(_対策工[[#This Row],[シナリオ名称]],1)="②",2,
RIGHT(_対策工[[#This Row],[シナリオ名称]],1)="③",3,
RIGHT(_対策工[[#This Row],[シナリオ名称]],1)="④",4,
ture,"")</f>
        <v/>
      </c>
      <c r="C127" s="3" t="str" cm="1">
        <f t="array" ref="C127">_xlfn.IFS(OR(_対策工[[#This Row],[シナリオ名称]]="",_対策工[[#This Row],[グループ番号]]=""),"",TRUE,COUNTIF(_xlfn.TAKE(_対策工[制御3],_対策工[[#This Row],[通し番号]]),_対策工[[#This Row],[制御3]]))</f>
        <v/>
      </c>
      <c r="D127" t="str">
        <f>_対策工[[#This Row],[シナリオ名称]]&amp;_対策工[[#This Row],[グループ番号]]</f>
        <v/>
      </c>
      <c r="E127" t="str" cm="1">
        <f t="array" ref="E127">_xlfn.IFS(_対策工[[#This Row],[グループ番号]]="","",TRUE,_xlfn.XLOOKUP(_対策工[[#This Row],[グループ番号]],_グループ[グループ番号],_グループ[施設番号]))</f>
        <v/>
      </c>
      <c r="F127" t="str" cm="1">
        <f t="array" ref="F127">_xlfn.IFS(_対策工[[#This Row],[グループ番号]]="","",TRUE,_xlfn.XLOOKUP(_対策工[[#This Row],[グループ番号]],_グループ[グループ番号],_グループ[地区名]))</f>
        <v/>
      </c>
      <c r="G127" t="str" cm="1">
        <f t="array" ref="G127">_xlfn.IFS(_対策工[[#This Row],[グループ番号]]="","",TRUE,_xlfn.XLOOKUP(_対策工[[#This Row],[グループ番号]],_グループ[グループ番号],_グループ[施設名]))</f>
        <v/>
      </c>
      <c r="H127" t="str" cm="1">
        <f t="array" ref="H127">_xlfn.IFS(_対策工[[#This Row],[グループ番号]]="","",TRUE,_xlfn.XLOOKUP(_対策工[[#This Row],[グループ番号]],_グループ[グループ番号],_グループ[形式/設備名]))</f>
        <v/>
      </c>
      <c r="I127" t="str" cm="1">
        <f t="array" ref="I127">_xlfn.IFS(_対策工[[#This Row],[グループ番号]]="","",TRUE,_xlfn.XLOOKUP(_対策工[[#This Row],[グループ番号]],_グループ[グループ番号],_グループ[規格/装置名]))</f>
        <v/>
      </c>
      <c r="J127" t="str" cm="1">
        <f t="array" ref="J127">_xlfn.IFS(_対策工[[#This Row],[グループ番号]]="","",TRUE,_xlfn.XLOOKUP(_対策工[[#This Row],[グループ番号]],_グループ[グループ番号],_グループ[規模/部位]))</f>
        <v/>
      </c>
      <c r="K127" s="11"/>
      <c r="L127" s="9"/>
      <c r="M127" s="3"/>
      <c r="N127" t="str" cm="1">
        <f t="array" ref="N127">_xlfn.IFS(OR(_対策工[[#This Row],[シナリオ名称]]="",_対策工[[#This Row],[グループ番号]]=""),"",TRUE,_対策工[[#This Row],[グループ番号]]&amp;"-"&amp;_対策工[[#This Row],[制御1]]*100+_対策工[[#This Row],[制御2]])</f>
        <v/>
      </c>
      <c r="Q127" s="14"/>
      <c r="S127" s="12"/>
      <c r="T127" s="3"/>
    </row>
    <row r="128" spans="1:20">
      <c r="A128" s="6" cm="1">
        <f t="array" ref="A128">ROW()-ROW(_対策工[#Headers])</f>
        <v>127</v>
      </c>
      <c r="B128" s="6" t="str" cm="1">
        <f t="array" ref="B128">_xlfn.IFS(_対策工[[#This Row],[シナリオ名称]]="","",
RIGHT(_対策工[[#This Row],[シナリオ名称]],1)="①",1,
RIGHT(_対策工[[#This Row],[シナリオ名称]],1)="②",2,
RIGHT(_対策工[[#This Row],[シナリオ名称]],1)="③",3,
RIGHT(_対策工[[#This Row],[シナリオ名称]],1)="④",4,
ture,"")</f>
        <v/>
      </c>
      <c r="C128" s="3" t="str" cm="1">
        <f t="array" ref="C128">_xlfn.IFS(OR(_対策工[[#This Row],[シナリオ名称]]="",_対策工[[#This Row],[グループ番号]]=""),"",TRUE,COUNTIF(_xlfn.TAKE(_対策工[制御3],_対策工[[#This Row],[通し番号]]),_対策工[[#This Row],[制御3]]))</f>
        <v/>
      </c>
      <c r="D128" t="str">
        <f>_対策工[[#This Row],[シナリオ名称]]&amp;_対策工[[#This Row],[グループ番号]]</f>
        <v/>
      </c>
      <c r="E128" t="str" cm="1">
        <f t="array" ref="E128">_xlfn.IFS(_対策工[[#This Row],[グループ番号]]="","",TRUE,_xlfn.XLOOKUP(_対策工[[#This Row],[グループ番号]],_グループ[グループ番号],_グループ[施設番号]))</f>
        <v/>
      </c>
      <c r="F128" t="str" cm="1">
        <f t="array" ref="F128">_xlfn.IFS(_対策工[[#This Row],[グループ番号]]="","",TRUE,_xlfn.XLOOKUP(_対策工[[#This Row],[グループ番号]],_グループ[グループ番号],_グループ[地区名]))</f>
        <v/>
      </c>
      <c r="G128" t="str" cm="1">
        <f t="array" ref="G128">_xlfn.IFS(_対策工[[#This Row],[グループ番号]]="","",TRUE,_xlfn.XLOOKUP(_対策工[[#This Row],[グループ番号]],_グループ[グループ番号],_グループ[施設名]))</f>
        <v/>
      </c>
      <c r="H128" t="str" cm="1">
        <f t="array" ref="H128">_xlfn.IFS(_対策工[[#This Row],[グループ番号]]="","",TRUE,_xlfn.XLOOKUP(_対策工[[#This Row],[グループ番号]],_グループ[グループ番号],_グループ[形式/設備名]))</f>
        <v/>
      </c>
      <c r="I128" t="str" cm="1">
        <f t="array" ref="I128">_xlfn.IFS(_対策工[[#This Row],[グループ番号]]="","",TRUE,_xlfn.XLOOKUP(_対策工[[#This Row],[グループ番号]],_グループ[グループ番号],_グループ[規格/装置名]))</f>
        <v/>
      </c>
      <c r="J128" t="str" cm="1">
        <f t="array" ref="J128">_xlfn.IFS(_対策工[[#This Row],[グループ番号]]="","",TRUE,_xlfn.XLOOKUP(_対策工[[#This Row],[グループ番号]],_グループ[グループ番号],_グループ[規模/部位]))</f>
        <v/>
      </c>
      <c r="K128" s="11"/>
      <c r="L128" s="9"/>
      <c r="M128" s="3"/>
      <c r="N128" t="str" cm="1">
        <f t="array" ref="N128">_xlfn.IFS(OR(_対策工[[#This Row],[シナリオ名称]]="",_対策工[[#This Row],[グループ番号]]=""),"",TRUE,_対策工[[#This Row],[グループ番号]]&amp;"-"&amp;_対策工[[#This Row],[制御1]]*100+_対策工[[#This Row],[制御2]])</f>
        <v/>
      </c>
      <c r="Q128" s="14"/>
      <c r="S128" s="12"/>
      <c r="T128" s="3"/>
    </row>
    <row r="129" spans="1:20">
      <c r="A129" s="6" cm="1">
        <f t="array" ref="A129">ROW()-ROW(_対策工[#Headers])</f>
        <v>128</v>
      </c>
      <c r="B129" s="6" t="str" cm="1">
        <f t="array" ref="B129">_xlfn.IFS(_対策工[[#This Row],[シナリオ名称]]="","",
RIGHT(_対策工[[#This Row],[シナリオ名称]],1)="①",1,
RIGHT(_対策工[[#This Row],[シナリオ名称]],1)="②",2,
RIGHT(_対策工[[#This Row],[シナリオ名称]],1)="③",3,
RIGHT(_対策工[[#This Row],[シナリオ名称]],1)="④",4,
ture,"")</f>
        <v/>
      </c>
      <c r="C129" s="3" t="str" cm="1">
        <f t="array" ref="C129">_xlfn.IFS(OR(_対策工[[#This Row],[シナリオ名称]]="",_対策工[[#This Row],[グループ番号]]=""),"",TRUE,COUNTIF(_xlfn.TAKE(_対策工[制御3],_対策工[[#This Row],[通し番号]]),_対策工[[#This Row],[制御3]]))</f>
        <v/>
      </c>
      <c r="D129" t="str">
        <f>_対策工[[#This Row],[シナリオ名称]]&amp;_対策工[[#This Row],[グループ番号]]</f>
        <v/>
      </c>
      <c r="E129" t="str" cm="1">
        <f t="array" ref="E129">_xlfn.IFS(_対策工[[#This Row],[グループ番号]]="","",TRUE,_xlfn.XLOOKUP(_対策工[[#This Row],[グループ番号]],_グループ[グループ番号],_グループ[施設番号]))</f>
        <v/>
      </c>
      <c r="F129" t="str" cm="1">
        <f t="array" ref="F129">_xlfn.IFS(_対策工[[#This Row],[グループ番号]]="","",TRUE,_xlfn.XLOOKUP(_対策工[[#This Row],[グループ番号]],_グループ[グループ番号],_グループ[地区名]))</f>
        <v/>
      </c>
      <c r="G129" t="str" cm="1">
        <f t="array" ref="G129">_xlfn.IFS(_対策工[[#This Row],[グループ番号]]="","",TRUE,_xlfn.XLOOKUP(_対策工[[#This Row],[グループ番号]],_グループ[グループ番号],_グループ[施設名]))</f>
        <v/>
      </c>
      <c r="H129" t="str" cm="1">
        <f t="array" ref="H129">_xlfn.IFS(_対策工[[#This Row],[グループ番号]]="","",TRUE,_xlfn.XLOOKUP(_対策工[[#This Row],[グループ番号]],_グループ[グループ番号],_グループ[形式/設備名]))</f>
        <v/>
      </c>
      <c r="I129" t="str" cm="1">
        <f t="array" ref="I129">_xlfn.IFS(_対策工[[#This Row],[グループ番号]]="","",TRUE,_xlfn.XLOOKUP(_対策工[[#This Row],[グループ番号]],_グループ[グループ番号],_グループ[規格/装置名]))</f>
        <v/>
      </c>
      <c r="J129" t="str" cm="1">
        <f t="array" ref="J129">_xlfn.IFS(_対策工[[#This Row],[グループ番号]]="","",TRUE,_xlfn.XLOOKUP(_対策工[[#This Row],[グループ番号]],_グループ[グループ番号],_グループ[規模/部位]))</f>
        <v/>
      </c>
      <c r="K129" s="11"/>
      <c r="L129" s="9"/>
      <c r="M129" s="3"/>
      <c r="N129" t="str" cm="1">
        <f t="array" ref="N129">_xlfn.IFS(OR(_対策工[[#This Row],[シナリオ名称]]="",_対策工[[#This Row],[グループ番号]]=""),"",TRUE,_対策工[[#This Row],[グループ番号]]&amp;"-"&amp;_対策工[[#This Row],[制御1]]*100+_対策工[[#This Row],[制御2]])</f>
        <v/>
      </c>
      <c r="Q129" s="14"/>
      <c r="S129" s="12"/>
      <c r="T129" s="3"/>
    </row>
    <row r="130" spans="1:20">
      <c r="A130" s="6" cm="1">
        <f t="array" ref="A130">ROW()-ROW(_対策工[#Headers])</f>
        <v>129</v>
      </c>
      <c r="B130" s="6" t="str" cm="1">
        <f t="array" ref="B130">_xlfn.IFS(_対策工[[#This Row],[シナリオ名称]]="","",
RIGHT(_対策工[[#This Row],[シナリオ名称]],1)="①",1,
RIGHT(_対策工[[#This Row],[シナリオ名称]],1)="②",2,
RIGHT(_対策工[[#This Row],[シナリオ名称]],1)="③",3,
RIGHT(_対策工[[#This Row],[シナリオ名称]],1)="④",4,
ture,"")</f>
        <v/>
      </c>
      <c r="C130" s="3" t="str" cm="1">
        <f t="array" ref="C130">_xlfn.IFS(OR(_対策工[[#This Row],[シナリオ名称]]="",_対策工[[#This Row],[グループ番号]]=""),"",TRUE,COUNTIF(_xlfn.TAKE(_対策工[制御3],_対策工[[#This Row],[通し番号]]),_対策工[[#This Row],[制御3]]))</f>
        <v/>
      </c>
      <c r="D130" t="str">
        <f>_対策工[[#This Row],[シナリオ名称]]&amp;_対策工[[#This Row],[グループ番号]]</f>
        <v/>
      </c>
      <c r="E130" t="str" cm="1">
        <f t="array" ref="E130">_xlfn.IFS(_対策工[[#This Row],[グループ番号]]="","",TRUE,_xlfn.XLOOKUP(_対策工[[#This Row],[グループ番号]],_グループ[グループ番号],_グループ[施設番号]))</f>
        <v/>
      </c>
      <c r="F130" t="str" cm="1">
        <f t="array" ref="F130">_xlfn.IFS(_対策工[[#This Row],[グループ番号]]="","",TRUE,_xlfn.XLOOKUP(_対策工[[#This Row],[グループ番号]],_グループ[グループ番号],_グループ[地区名]))</f>
        <v/>
      </c>
      <c r="G130" t="str" cm="1">
        <f t="array" ref="G130">_xlfn.IFS(_対策工[[#This Row],[グループ番号]]="","",TRUE,_xlfn.XLOOKUP(_対策工[[#This Row],[グループ番号]],_グループ[グループ番号],_グループ[施設名]))</f>
        <v/>
      </c>
      <c r="H130" t="str" cm="1">
        <f t="array" ref="H130">_xlfn.IFS(_対策工[[#This Row],[グループ番号]]="","",TRUE,_xlfn.XLOOKUP(_対策工[[#This Row],[グループ番号]],_グループ[グループ番号],_グループ[形式/設備名]))</f>
        <v/>
      </c>
      <c r="I130" t="str" cm="1">
        <f t="array" ref="I130">_xlfn.IFS(_対策工[[#This Row],[グループ番号]]="","",TRUE,_xlfn.XLOOKUP(_対策工[[#This Row],[グループ番号]],_グループ[グループ番号],_グループ[規格/装置名]))</f>
        <v/>
      </c>
      <c r="J130" t="str" cm="1">
        <f t="array" ref="J130">_xlfn.IFS(_対策工[[#This Row],[グループ番号]]="","",TRUE,_xlfn.XLOOKUP(_対策工[[#This Row],[グループ番号]],_グループ[グループ番号],_グループ[規模/部位]))</f>
        <v/>
      </c>
      <c r="K130" s="11"/>
      <c r="L130" s="9"/>
      <c r="M130" s="3"/>
      <c r="N130" t="str" cm="1">
        <f t="array" ref="N130">_xlfn.IFS(OR(_対策工[[#This Row],[シナリオ名称]]="",_対策工[[#This Row],[グループ番号]]=""),"",TRUE,_対策工[[#This Row],[グループ番号]]&amp;"-"&amp;_対策工[[#This Row],[制御1]]*100+_対策工[[#This Row],[制御2]])</f>
        <v/>
      </c>
      <c r="Q130" s="14"/>
      <c r="S130" s="12"/>
      <c r="T130" s="3"/>
    </row>
    <row r="131" spans="1:20">
      <c r="A131" s="6" cm="1">
        <f t="array" ref="A131">ROW()-ROW(_対策工[#Headers])</f>
        <v>130</v>
      </c>
      <c r="B131" s="6" t="str" cm="1">
        <f t="array" ref="B131">_xlfn.IFS(_対策工[[#This Row],[シナリオ名称]]="","",
RIGHT(_対策工[[#This Row],[シナリオ名称]],1)="①",1,
RIGHT(_対策工[[#This Row],[シナリオ名称]],1)="②",2,
RIGHT(_対策工[[#This Row],[シナリオ名称]],1)="③",3,
RIGHT(_対策工[[#This Row],[シナリオ名称]],1)="④",4,
ture,"")</f>
        <v/>
      </c>
      <c r="C131" s="3" t="str" cm="1">
        <f t="array" ref="C131">_xlfn.IFS(OR(_対策工[[#This Row],[シナリオ名称]]="",_対策工[[#This Row],[グループ番号]]=""),"",TRUE,COUNTIF(_xlfn.TAKE(_対策工[制御3],_対策工[[#This Row],[通し番号]]),_対策工[[#This Row],[制御3]]))</f>
        <v/>
      </c>
      <c r="D131" t="str">
        <f>_対策工[[#This Row],[シナリオ名称]]&amp;_対策工[[#This Row],[グループ番号]]</f>
        <v/>
      </c>
      <c r="E131" t="str" cm="1">
        <f t="array" ref="E131">_xlfn.IFS(_対策工[[#This Row],[グループ番号]]="","",TRUE,_xlfn.XLOOKUP(_対策工[[#This Row],[グループ番号]],_グループ[グループ番号],_グループ[施設番号]))</f>
        <v/>
      </c>
      <c r="F131" t="str" cm="1">
        <f t="array" ref="F131">_xlfn.IFS(_対策工[[#This Row],[グループ番号]]="","",TRUE,_xlfn.XLOOKUP(_対策工[[#This Row],[グループ番号]],_グループ[グループ番号],_グループ[地区名]))</f>
        <v/>
      </c>
      <c r="G131" t="str" cm="1">
        <f t="array" ref="G131">_xlfn.IFS(_対策工[[#This Row],[グループ番号]]="","",TRUE,_xlfn.XLOOKUP(_対策工[[#This Row],[グループ番号]],_グループ[グループ番号],_グループ[施設名]))</f>
        <v/>
      </c>
      <c r="H131" t="str" cm="1">
        <f t="array" ref="H131">_xlfn.IFS(_対策工[[#This Row],[グループ番号]]="","",TRUE,_xlfn.XLOOKUP(_対策工[[#This Row],[グループ番号]],_グループ[グループ番号],_グループ[形式/設備名]))</f>
        <v/>
      </c>
      <c r="I131" t="str" cm="1">
        <f t="array" ref="I131">_xlfn.IFS(_対策工[[#This Row],[グループ番号]]="","",TRUE,_xlfn.XLOOKUP(_対策工[[#This Row],[グループ番号]],_グループ[グループ番号],_グループ[規格/装置名]))</f>
        <v/>
      </c>
      <c r="J131" t="str" cm="1">
        <f t="array" ref="J131">_xlfn.IFS(_対策工[[#This Row],[グループ番号]]="","",TRUE,_xlfn.XLOOKUP(_対策工[[#This Row],[グループ番号]],_グループ[グループ番号],_グループ[規模/部位]))</f>
        <v/>
      </c>
      <c r="K131" s="11"/>
      <c r="L131" s="9"/>
      <c r="M131" s="3"/>
      <c r="N131" t="str" cm="1">
        <f t="array" ref="N131">_xlfn.IFS(OR(_対策工[[#This Row],[シナリオ名称]]="",_対策工[[#This Row],[グループ番号]]=""),"",TRUE,_対策工[[#This Row],[グループ番号]]&amp;"-"&amp;_対策工[[#This Row],[制御1]]*100+_対策工[[#This Row],[制御2]])</f>
        <v/>
      </c>
      <c r="Q131" s="14"/>
      <c r="S131" s="12"/>
      <c r="T131" s="3"/>
    </row>
    <row r="132" spans="1:20">
      <c r="A132" s="6" cm="1">
        <f t="array" ref="A132">ROW()-ROW(_対策工[#Headers])</f>
        <v>131</v>
      </c>
      <c r="B132" s="6" t="str" cm="1">
        <f t="array" ref="B132">_xlfn.IFS(_対策工[[#This Row],[シナリオ名称]]="","",
RIGHT(_対策工[[#This Row],[シナリオ名称]],1)="①",1,
RIGHT(_対策工[[#This Row],[シナリオ名称]],1)="②",2,
RIGHT(_対策工[[#This Row],[シナリオ名称]],1)="③",3,
RIGHT(_対策工[[#This Row],[シナリオ名称]],1)="④",4,
ture,"")</f>
        <v/>
      </c>
      <c r="C132" s="3" t="str" cm="1">
        <f t="array" ref="C132">_xlfn.IFS(OR(_対策工[[#This Row],[シナリオ名称]]="",_対策工[[#This Row],[グループ番号]]=""),"",TRUE,COUNTIF(_xlfn.TAKE(_対策工[制御3],_対策工[[#This Row],[通し番号]]),_対策工[[#This Row],[制御3]]))</f>
        <v/>
      </c>
      <c r="D132" t="str">
        <f>_対策工[[#This Row],[シナリオ名称]]&amp;_対策工[[#This Row],[グループ番号]]</f>
        <v/>
      </c>
      <c r="E132" t="str" cm="1">
        <f t="array" ref="E132">_xlfn.IFS(_対策工[[#This Row],[グループ番号]]="","",TRUE,_xlfn.XLOOKUP(_対策工[[#This Row],[グループ番号]],_グループ[グループ番号],_グループ[施設番号]))</f>
        <v/>
      </c>
      <c r="F132" t="str" cm="1">
        <f t="array" ref="F132">_xlfn.IFS(_対策工[[#This Row],[グループ番号]]="","",TRUE,_xlfn.XLOOKUP(_対策工[[#This Row],[グループ番号]],_グループ[グループ番号],_グループ[地区名]))</f>
        <v/>
      </c>
      <c r="G132" t="str" cm="1">
        <f t="array" ref="G132">_xlfn.IFS(_対策工[[#This Row],[グループ番号]]="","",TRUE,_xlfn.XLOOKUP(_対策工[[#This Row],[グループ番号]],_グループ[グループ番号],_グループ[施設名]))</f>
        <v/>
      </c>
      <c r="H132" t="str" cm="1">
        <f t="array" ref="H132">_xlfn.IFS(_対策工[[#This Row],[グループ番号]]="","",TRUE,_xlfn.XLOOKUP(_対策工[[#This Row],[グループ番号]],_グループ[グループ番号],_グループ[形式/設備名]))</f>
        <v/>
      </c>
      <c r="I132" t="str" cm="1">
        <f t="array" ref="I132">_xlfn.IFS(_対策工[[#This Row],[グループ番号]]="","",TRUE,_xlfn.XLOOKUP(_対策工[[#This Row],[グループ番号]],_グループ[グループ番号],_グループ[規格/装置名]))</f>
        <v/>
      </c>
      <c r="J132" t="str" cm="1">
        <f t="array" ref="J132">_xlfn.IFS(_対策工[[#This Row],[グループ番号]]="","",TRUE,_xlfn.XLOOKUP(_対策工[[#This Row],[グループ番号]],_グループ[グループ番号],_グループ[規模/部位]))</f>
        <v/>
      </c>
      <c r="K132" s="11"/>
      <c r="L132" s="9"/>
      <c r="M132" s="3"/>
      <c r="N132" t="str" cm="1">
        <f t="array" ref="N132">_xlfn.IFS(OR(_対策工[[#This Row],[シナリオ名称]]="",_対策工[[#This Row],[グループ番号]]=""),"",TRUE,_対策工[[#This Row],[グループ番号]]&amp;"-"&amp;_対策工[[#This Row],[制御1]]*100+_対策工[[#This Row],[制御2]])</f>
        <v/>
      </c>
      <c r="Q132" s="14"/>
      <c r="S132" s="12"/>
      <c r="T132" s="3"/>
    </row>
    <row r="133" spans="1:20">
      <c r="A133" s="6" cm="1">
        <f t="array" ref="A133">ROW()-ROW(_対策工[#Headers])</f>
        <v>132</v>
      </c>
      <c r="B133" s="6" t="str" cm="1">
        <f t="array" ref="B133">_xlfn.IFS(_対策工[[#This Row],[シナリオ名称]]="","",
RIGHT(_対策工[[#This Row],[シナリオ名称]],1)="①",1,
RIGHT(_対策工[[#This Row],[シナリオ名称]],1)="②",2,
RIGHT(_対策工[[#This Row],[シナリオ名称]],1)="③",3,
RIGHT(_対策工[[#This Row],[シナリオ名称]],1)="④",4,
ture,"")</f>
        <v/>
      </c>
      <c r="C133" s="3" t="str" cm="1">
        <f t="array" ref="C133">_xlfn.IFS(OR(_対策工[[#This Row],[シナリオ名称]]="",_対策工[[#This Row],[グループ番号]]=""),"",TRUE,COUNTIF(_xlfn.TAKE(_対策工[制御3],_対策工[[#This Row],[通し番号]]),_対策工[[#This Row],[制御3]]))</f>
        <v/>
      </c>
      <c r="D133" t="str">
        <f>_対策工[[#This Row],[シナリオ名称]]&amp;_対策工[[#This Row],[グループ番号]]</f>
        <v/>
      </c>
      <c r="E133" t="str" cm="1">
        <f t="array" ref="E133">_xlfn.IFS(_対策工[[#This Row],[グループ番号]]="","",TRUE,_xlfn.XLOOKUP(_対策工[[#This Row],[グループ番号]],_グループ[グループ番号],_グループ[施設番号]))</f>
        <v/>
      </c>
      <c r="F133" t="str" cm="1">
        <f t="array" ref="F133">_xlfn.IFS(_対策工[[#This Row],[グループ番号]]="","",TRUE,_xlfn.XLOOKUP(_対策工[[#This Row],[グループ番号]],_グループ[グループ番号],_グループ[地区名]))</f>
        <v/>
      </c>
      <c r="G133" t="str" cm="1">
        <f t="array" ref="G133">_xlfn.IFS(_対策工[[#This Row],[グループ番号]]="","",TRUE,_xlfn.XLOOKUP(_対策工[[#This Row],[グループ番号]],_グループ[グループ番号],_グループ[施設名]))</f>
        <v/>
      </c>
      <c r="H133" t="str" cm="1">
        <f t="array" ref="H133">_xlfn.IFS(_対策工[[#This Row],[グループ番号]]="","",TRUE,_xlfn.XLOOKUP(_対策工[[#This Row],[グループ番号]],_グループ[グループ番号],_グループ[形式/設備名]))</f>
        <v/>
      </c>
      <c r="I133" t="str" cm="1">
        <f t="array" ref="I133">_xlfn.IFS(_対策工[[#This Row],[グループ番号]]="","",TRUE,_xlfn.XLOOKUP(_対策工[[#This Row],[グループ番号]],_グループ[グループ番号],_グループ[規格/装置名]))</f>
        <v/>
      </c>
      <c r="J133" t="str" cm="1">
        <f t="array" ref="J133">_xlfn.IFS(_対策工[[#This Row],[グループ番号]]="","",TRUE,_xlfn.XLOOKUP(_対策工[[#This Row],[グループ番号]],_グループ[グループ番号],_グループ[規模/部位]))</f>
        <v/>
      </c>
      <c r="K133" s="11"/>
      <c r="L133" s="9"/>
      <c r="M133" s="3"/>
      <c r="N133" t="str" cm="1">
        <f t="array" ref="N133">_xlfn.IFS(OR(_対策工[[#This Row],[シナリオ名称]]="",_対策工[[#This Row],[グループ番号]]=""),"",TRUE,_対策工[[#This Row],[グループ番号]]&amp;"-"&amp;_対策工[[#This Row],[制御1]]*100+_対策工[[#This Row],[制御2]])</f>
        <v/>
      </c>
      <c r="Q133" s="14"/>
      <c r="S133" s="12"/>
      <c r="T133" s="3"/>
    </row>
    <row r="134" spans="1:20">
      <c r="A134" s="6" cm="1">
        <f t="array" ref="A134">ROW()-ROW(_対策工[#Headers])</f>
        <v>133</v>
      </c>
      <c r="B134" s="6" t="str" cm="1">
        <f t="array" ref="B134">_xlfn.IFS(_対策工[[#This Row],[シナリオ名称]]="","",
RIGHT(_対策工[[#This Row],[シナリオ名称]],1)="①",1,
RIGHT(_対策工[[#This Row],[シナリオ名称]],1)="②",2,
RIGHT(_対策工[[#This Row],[シナリオ名称]],1)="③",3,
RIGHT(_対策工[[#This Row],[シナリオ名称]],1)="④",4,
ture,"")</f>
        <v/>
      </c>
      <c r="C134" s="3" t="str" cm="1">
        <f t="array" ref="C134">_xlfn.IFS(OR(_対策工[[#This Row],[シナリオ名称]]="",_対策工[[#This Row],[グループ番号]]=""),"",TRUE,COUNTIF(_xlfn.TAKE(_対策工[制御3],_対策工[[#This Row],[通し番号]]),_対策工[[#This Row],[制御3]]))</f>
        <v/>
      </c>
      <c r="D134" t="str">
        <f>_対策工[[#This Row],[シナリオ名称]]&amp;_対策工[[#This Row],[グループ番号]]</f>
        <v/>
      </c>
      <c r="E134" t="str" cm="1">
        <f t="array" ref="E134">_xlfn.IFS(_対策工[[#This Row],[グループ番号]]="","",TRUE,_xlfn.XLOOKUP(_対策工[[#This Row],[グループ番号]],_グループ[グループ番号],_グループ[施設番号]))</f>
        <v/>
      </c>
      <c r="F134" t="str" cm="1">
        <f t="array" ref="F134">_xlfn.IFS(_対策工[[#This Row],[グループ番号]]="","",TRUE,_xlfn.XLOOKUP(_対策工[[#This Row],[グループ番号]],_グループ[グループ番号],_グループ[地区名]))</f>
        <v/>
      </c>
      <c r="G134" t="str" cm="1">
        <f t="array" ref="G134">_xlfn.IFS(_対策工[[#This Row],[グループ番号]]="","",TRUE,_xlfn.XLOOKUP(_対策工[[#This Row],[グループ番号]],_グループ[グループ番号],_グループ[施設名]))</f>
        <v/>
      </c>
      <c r="H134" t="str" cm="1">
        <f t="array" ref="H134">_xlfn.IFS(_対策工[[#This Row],[グループ番号]]="","",TRUE,_xlfn.XLOOKUP(_対策工[[#This Row],[グループ番号]],_グループ[グループ番号],_グループ[形式/設備名]))</f>
        <v/>
      </c>
      <c r="I134" t="str" cm="1">
        <f t="array" ref="I134">_xlfn.IFS(_対策工[[#This Row],[グループ番号]]="","",TRUE,_xlfn.XLOOKUP(_対策工[[#This Row],[グループ番号]],_グループ[グループ番号],_グループ[規格/装置名]))</f>
        <v/>
      </c>
      <c r="J134" t="str" cm="1">
        <f t="array" ref="J134">_xlfn.IFS(_対策工[[#This Row],[グループ番号]]="","",TRUE,_xlfn.XLOOKUP(_対策工[[#This Row],[グループ番号]],_グループ[グループ番号],_グループ[規模/部位]))</f>
        <v/>
      </c>
      <c r="K134" s="11"/>
      <c r="L134" s="9"/>
      <c r="M134" s="3"/>
      <c r="N134" t="str" cm="1">
        <f t="array" ref="N134">_xlfn.IFS(OR(_対策工[[#This Row],[シナリオ名称]]="",_対策工[[#This Row],[グループ番号]]=""),"",TRUE,_対策工[[#This Row],[グループ番号]]&amp;"-"&amp;_対策工[[#This Row],[制御1]]*100+_対策工[[#This Row],[制御2]])</f>
        <v/>
      </c>
      <c r="Q134" s="14"/>
      <c r="S134" s="12"/>
      <c r="T134" s="3"/>
    </row>
    <row r="135" spans="1:20">
      <c r="A135" s="6" cm="1">
        <f t="array" ref="A135">ROW()-ROW(_対策工[#Headers])</f>
        <v>134</v>
      </c>
      <c r="B135" s="6" t="str" cm="1">
        <f t="array" ref="B135">_xlfn.IFS(_対策工[[#This Row],[シナリオ名称]]="","",
RIGHT(_対策工[[#This Row],[シナリオ名称]],1)="①",1,
RIGHT(_対策工[[#This Row],[シナリオ名称]],1)="②",2,
RIGHT(_対策工[[#This Row],[シナリオ名称]],1)="③",3,
RIGHT(_対策工[[#This Row],[シナリオ名称]],1)="④",4,
ture,"")</f>
        <v/>
      </c>
      <c r="C135" s="3" t="str" cm="1">
        <f t="array" ref="C135">_xlfn.IFS(OR(_対策工[[#This Row],[シナリオ名称]]="",_対策工[[#This Row],[グループ番号]]=""),"",TRUE,COUNTIF(_xlfn.TAKE(_対策工[制御3],_対策工[[#This Row],[通し番号]]),_対策工[[#This Row],[制御3]]))</f>
        <v/>
      </c>
      <c r="D135" t="str">
        <f>_対策工[[#This Row],[シナリオ名称]]&amp;_対策工[[#This Row],[グループ番号]]</f>
        <v/>
      </c>
      <c r="E135" t="str" cm="1">
        <f t="array" ref="E135">_xlfn.IFS(_対策工[[#This Row],[グループ番号]]="","",TRUE,_xlfn.XLOOKUP(_対策工[[#This Row],[グループ番号]],_グループ[グループ番号],_グループ[施設番号]))</f>
        <v/>
      </c>
      <c r="F135" t="str" cm="1">
        <f t="array" ref="F135">_xlfn.IFS(_対策工[[#This Row],[グループ番号]]="","",TRUE,_xlfn.XLOOKUP(_対策工[[#This Row],[グループ番号]],_グループ[グループ番号],_グループ[地区名]))</f>
        <v/>
      </c>
      <c r="G135" t="str" cm="1">
        <f t="array" ref="G135">_xlfn.IFS(_対策工[[#This Row],[グループ番号]]="","",TRUE,_xlfn.XLOOKUP(_対策工[[#This Row],[グループ番号]],_グループ[グループ番号],_グループ[施設名]))</f>
        <v/>
      </c>
      <c r="H135" t="str" cm="1">
        <f t="array" ref="H135">_xlfn.IFS(_対策工[[#This Row],[グループ番号]]="","",TRUE,_xlfn.XLOOKUP(_対策工[[#This Row],[グループ番号]],_グループ[グループ番号],_グループ[形式/設備名]))</f>
        <v/>
      </c>
      <c r="I135" t="str" cm="1">
        <f t="array" ref="I135">_xlfn.IFS(_対策工[[#This Row],[グループ番号]]="","",TRUE,_xlfn.XLOOKUP(_対策工[[#This Row],[グループ番号]],_グループ[グループ番号],_グループ[規格/装置名]))</f>
        <v/>
      </c>
      <c r="J135" t="str" cm="1">
        <f t="array" ref="J135">_xlfn.IFS(_対策工[[#This Row],[グループ番号]]="","",TRUE,_xlfn.XLOOKUP(_対策工[[#This Row],[グループ番号]],_グループ[グループ番号],_グループ[規模/部位]))</f>
        <v/>
      </c>
      <c r="K135" s="11"/>
      <c r="L135" s="9"/>
      <c r="M135" s="3"/>
      <c r="N135" t="str" cm="1">
        <f t="array" ref="N135">_xlfn.IFS(OR(_対策工[[#This Row],[シナリオ名称]]="",_対策工[[#This Row],[グループ番号]]=""),"",TRUE,_対策工[[#This Row],[グループ番号]]&amp;"-"&amp;_対策工[[#This Row],[制御1]]*100+_対策工[[#This Row],[制御2]])</f>
        <v/>
      </c>
      <c r="Q135" s="14"/>
      <c r="S135" s="12"/>
      <c r="T135" s="3"/>
    </row>
    <row r="136" spans="1:20">
      <c r="A136" s="6" cm="1">
        <f t="array" ref="A136">ROW()-ROW(_対策工[#Headers])</f>
        <v>135</v>
      </c>
      <c r="B136" s="6" t="str" cm="1">
        <f t="array" ref="B136">_xlfn.IFS(_対策工[[#This Row],[シナリオ名称]]="","",
RIGHT(_対策工[[#This Row],[シナリオ名称]],1)="①",1,
RIGHT(_対策工[[#This Row],[シナリオ名称]],1)="②",2,
RIGHT(_対策工[[#This Row],[シナリオ名称]],1)="③",3,
RIGHT(_対策工[[#This Row],[シナリオ名称]],1)="④",4,
ture,"")</f>
        <v/>
      </c>
      <c r="C136" s="3" t="str" cm="1">
        <f t="array" ref="C136">_xlfn.IFS(OR(_対策工[[#This Row],[シナリオ名称]]="",_対策工[[#This Row],[グループ番号]]=""),"",TRUE,COUNTIF(_xlfn.TAKE(_対策工[制御3],_対策工[[#This Row],[通し番号]]),_対策工[[#This Row],[制御3]]))</f>
        <v/>
      </c>
      <c r="D136" t="str">
        <f>_対策工[[#This Row],[シナリオ名称]]&amp;_対策工[[#This Row],[グループ番号]]</f>
        <v/>
      </c>
      <c r="E136" t="str" cm="1">
        <f t="array" ref="E136">_xlfn.IFS(_対策工[[#This Row],[グループ番号]]="","",TRUE,_xlfn.XLOOKUP(_対策工[[#This Row],[グループ番号]],_グループ[グループ番号],_グループ[施設番号]))</f>
        <v/>
      </c>
      <c r="F136" t="str" cm="1">
        <f t="array" ref="F136">_xlfn.IFS(_対策工[[#This Row],[グループ番号]]="","",TRUE,_xlfn.XLOOKUP(_対策工[[#This Row],[グループ番号]],_グループ[グループ番号],_グループ[地区名]))</f>
        <v/>
      </c>
      <c r="G136" t="str" cm="1">
        <f t="array" ref="G136">_xlfn.IFS(_対策工[[#This Row],[グループ番号]]="","",TRUE,_xlfn.XLOOKUP(_対策工[[#This Row],[グループ番号]],_グループ[グループ番号],_グループ[施設名]))</f>
        <v/>
      </c>
      <c r="H136" t="str" cm="1">
        <f t="array" ref="H136">_xlfn.IFS(_対策工[[#This Row],[グループ番号]]="","",TRUE,_xlfn.XLOOKUP(_対策工[[#This Row],[グループ番号]],_グループ[グループ番号],_グループ[形式/設備名]))</f>
        <v/>
      </c>
      <c r="I136" t="str" cm="1">
        <f t="array" ref="I136">_xlfn.IFS(_対策工[[#This Row],[グループ番号]]="","",TRUE,_xlfn.XLOOKUP(_対策工[[#This Row],[グループ番号]],_グループ[グループ番号],_グループ[規格/装置名]))</f>
        <v/>
      </c>
      <c r="J136" t="str" cm="1">
        <f t="array" ref="J136">_xlfn.IFS(_対策工[[#This Row],[グループ番号]]="","",TRUE,_xlfn.XLOOKUP(_対策工[[#This Row],[グループ番号]],_グループ[グループ番号],_グループ[規模/部位]))</f>
        <v/>
      </c>
      <c r="K136" s="11"/>
      <c r="L136" s="9"/>
      <c r="M136" s="3"/>
      <c r="N136" t="str" cm="1">
        <f t="array" ref="N136">_xlfn.IFS(OR(_対策工[[#This Row],[シナリオ名称]]="",_対策工[[#This Row],[グループ番号]]=""),"",TRUE,_対策工[[#This Row],[グループ番号]]&amp;"-"&amp;_対策工[[#This Row],[制御1]]*100+_対策工[[#This Row],[制御2]])</f>
        <v/>
      </c>
      <c r="Q136" s="14"/>
      <c r="S136" s="12"/>
      <c r="T136" s="3"/>
    </row>
    <row r="137" spans="1:20">
      <c r="A137" s="6" cm="1">
        <f t="array" ref="A137">ROW()-ROW(_対策工[#Headers])</f>
        <v>136</v>
      </c>
      <c r="B137" s="6" t="str" cm="1">
        <f t="array" ref="B137">_xlfn.IFS(_対策工[[#This Row],[シナリオ名称]]="","",
RIGHT(_対策工[[#This Row],[シナリオ名称]],1)="①",1,
RIGHT(_対策工[[#This Row],[シナリオ名称]],1)="②",2,
RIGHT(_対策工[[#This Row],[シナリオ名称]],1)="③",3,
RIGHT(_対策工[[#This Row],[シナリオ名称]],1)="④",4,
ture,"")</f>
        <v/>
      </c>
      <c r="C137" s="3" t="str" cm="1">
        <f t="array" ref="C137">_xlfn.IFS(OR(_対策工[[#This Row],[シナリオ名称]]="",_対策工[[#This Row],[グループ番号]]=""),"",TRUE,COUNTIF(_xlfn.TAKE(_対策工[制御3],_対策工[[#This Row],[通し番号]]),_対策工[[#This Row],[制御3]]))</f>
        <v/>
      </c>
      <c r="D137" t="str">
        <f>_対策工[[#This Row],[シナリオ名称]]&amp;_対策工[[#This Row],[グループ番号]]</f>
        <v/>
      </c>
      <c r="E137" t="str" cm="1">
        <f t="array" ref="E137">_xlfn.IFS(_対策工[[#This Row],[グループ番号]]="","",TRUE,_xlfn.XLOOKUP(_対策工[[#This Row],[グループ番号]],_グループ[グループ番号],_グループ[施設番号]))</f>
        <v/>
      </c>
      <c r="F137" t="str" cm="1">
        <f t="array" ref="F137">_xlfn.IFS(_対策工[[#This Row],[グループ番号]]="","",TRUE,_xlfn.XLOOKUP(_対策工[[#This Row],[グループ番号]],_グループ[グループ番号],_グループ[地区名]))</f>
        <v/>
      </c>
      <c r="G137" t="str" cm="1">
        <f t="array" ref="G137">_xlfn.IFS(_対策工[[#This Row],[グループ番号]]="","",TRUE,_xlfn.XLOOKUP(_対策工[[#This Row],[グループ番号]],_グループ[グループ番号],_グループ[施設名]))</f>
        <v/>
      </c>
      <c r="H137" t="str" cm="1">
        <f t="array" ref="H137">_xlfn.IFS(_対策工[[#This Row],[グループ番号]]="","",TRUE,_xlfn.XLOOKUP(_対策工[[#This Row],[グループ番号]],_グループ[グループ番号],_グループ[形式/設備名]))</f>
        <v/>
      </c>
      <c r="I137" t="str" cm="1">
        <f t="array" ref="I137">_xlfn.IFS(_対策工[[#This Row],[グループ番号]]="","",TRUE,_xlfn.XLOOKUP(_対策工[[#This Row],[グループ番号]],_グループ[グループ番号],_グループ[規格/装置名]))</f>
        <v/>
      </c>
      <c r="J137" t="str" cm="1">
        <f t="array" ref="J137">_xlfn.IFS(_対策工[[#This Row],[グループ番号]]="","",TRUE,_xlfn.XLOOKUP(_対策工[[#This Row],[グループ番号]],_グループ[グループ番号],_グループ[規模/部位]))</f>
        <v/>
      </c>
      <c r="K137" s="11"/>
      <c r="L137" s="9"/>
      <c r="M137" s="3"/>
      <c r="N137" t="str" cm="1">
        <f t="array" ref="N137">_xlfn.IFS(OR(_対策工[[#This Row],[シナリオ名称]]="",_対策工[[#This Row],[グループ番号]]=""),"",TRUE,_対策工[[#This Row],[グループ番号]]&amp;"-"&amp;_対策工[[#This Row],[制御1]]*100+_対策工[[#This Row],[制御2]])</f>
        <v/>
      </c>
      <c r="Q137" s="14"/>
      <c r="S137" s="12"/>
      <c r="T137" s="3"/>
    </row>
    <row r="138" spans="1:20">
      <c r="A138" s="6" cm="1">
        <f t="array" ref="A138">ROW()-ROW(_対策工[#Headers])</f>
        <v>137</v>
      </c>
      <c r="B138" s="6" t="str" cm="1">
        <f t="array" ref="B138">_xlfn.IFS(_対策工[[#This Row],[シナリオ名称]]="","",
RIGHT(_対策工[[#This Row],[シナリオ名称]],1)="①",1,
RIGHT(_対策工[[#This Row],[シナリオ名称]],1)="②",2,
RIGHT(_対策工[[#This Row],[シナリオ名称]],1)="③",3,
RIGHT(_対策工[[#This Row],[シナリオ名称]],1)="④",4,
ture,"")</f>
        <v/>
      </c>
      <c r="C138" s="3" t="str" cm="1">
        <f t="array" ref="C138">_xlfn.IFS(OR(_対策工[[#This Row],[シナリオ名称]]="",_対策工[[#This Row],[グループ番号]]=""),"",TRUE,COUNTIF(_xlfn.TAKE(_対策工[制御3],_対策工[[#This Row],[通し番号]]),_対策工[[#This Row],[制御3]]))</f>
        <v/>
      </c>
      <c r="D138" t="str">
        <f>_対策工[[#This Row],[シナリオ名称]]&amp;_対策工[[#This Row],[グループ番号]]</f>
        <v/>
      </c>
      <c r="E138" t="str" cm="1">
        <f t="array" ref="E138">_xlfn.IFS(_対策工[[#This Row],[グループ番号]]="","",TRUE,_xlfn.XLOOKUP(_対策工[[#This Row],[グループ番号]],_グループ[グループ番号],_グループ[施設番号]))</f>
        <v/>
      </c>
      <c r="F138" t="str" cm="1">
        <f t="array" ref="F138">_xlfn.IFS(_対策工[[#This Row],[グループ番号]]="","",TRUE,_xlfn.XLOOKUP(_対策工[[#This Row],[グループ番号]],_グループ[グループ番号],_グループ[地区名]))</f>
        <v/>
      </c>
      <c r="G138" t="str" cm="1">
        <f t="array" ref="G138">_xlfn.IFS(_対策工[[#This Row],[グループ番号]]="","",TRUE,_xlfn.XLOOKUP(_対策工[[#This Row],[グループ番号]],_グループ[グループ番号],_グループ[施設名]))</f>
        <v/>
      </c>
      <c r="H138" t="str" cm="1">
        <f t="array" ref="H138">_xlfn.IFS(_対策工[[#This Row],[グループ番号]]="","",TRUE,_xlfn.XLOOKUP(_対策工[[#This Row],[グループ番号]],_グループ[グループ番号],_グループ[形式/設備名]))</f>
        <v/>
      </c>
      <c r="I138" t="str" cm="1">
        <f t="array" ref="I138">_xlfn.IFS(_対策工[[#This Row],[グループ番号]]="","",TRUE,_xlfn.XLOOKUP(_対策工[[#This Row],[グループ番号]],_グループ[グループ番号],_グループ[規格/装置名]))</f>
        <v/>
      </c>
      <c r="J138" t="str" cm="1">
        <f t="array" ref="J138">_xlfn.IFS(_対策工[[#This Row],[グループ番号]]="","",TRUE,_xlfn.XLOOKUP(_対策工[[#This Row],[グループ番号]],_グループ[グループ番号],_グループ[規模/部位]))</f>
        <v/>
      </c>
      <c r="K138" s="11"/>
      <c r="L138" s="9"/>
      <c r="M138" s="3"/>
      <c r="N138" t="str" cm="1">
        <f t="array" ref="N138">_xlfn.IFS(OR(_対策工[[#This Row],[シナリオ名称]]="",_対策工[[#This Row],[グループ番号]]=""),"",TRUE,_対策工[[#This Row],[グループ番号]]&amp;"-"&amp;_対策工[[#This Row],[制御1]]*100+_対策工[[#This Row],[制御2]])</f>
        <v/>
      </c>
      <c r="Q138" s="14"/>
      <c r="S138" s="12"/>
      <c r="T138" s="3"/>
    </row>
    <row r="139" spans="1:20">
      <c r="A139" s="6" cm="1">
        <f t="array" ref="A139">ROW()-ROW(_対策工[#Headers])</f>
        <v>138</v>
      </c>
      <c r="B139" s="6" t="str" cm="1">
        <f t="array" ref="B139">_xlfn.IFS(_対策工[[#This Row],[シナリオ名称]]="","",
RIGHT(_対策工[[#This Row],[シナリオ名称]],1)="①",1,
RIGHT(_対策工[[#This Row],[シナリオ名称]],1)="②",2,
RIGHT(_対策工[[#This Row],[シナリオ名称]],1)="③",3,
RIGHT(_対策工[[#This Row],[シナリオ名称]],1)="④",4,
ture,"")</f>
        <v/>
      </c>
      <c r="C139" s="3" t="str" cm="1">
        <f t="array" ref="C139">_xlfn.IFS(OR(_対策工[[#This Row],[シナリオ名称]]="",_対策工[[#This Row],[グループ番号]]=""),"",TRUE,COUNTIF(_xlfn.TAKE(_対策工[制御3],_対策工[[#This Row],[通し番号]]),_対策工[[#This Row],[制御3]]))</f>
        <v/>
      </c>
      <c r="D139" t="str">
        <f>_対策工[[#This Row],[シナリオ名称]]&amp;_対策工[[#This Row],[グループ番号]]</f>
        <v/>
      </c>
      <c r="E139" t="str" cm="1">
        <f t="array" ref="E139">_xlfn.IFS(_対策工[[#This Row],[グループ番号]]="","",TRUE,_xlfn.XLOOKUP(_対策工[[#This Row],[グループ番号]],_グループ[グループ番号],_グループ[施設番号]))</f>
        <v/>
      </c>
      <c r="F139" t="str" cm="1">
        <f t="array" ref="F139">_xlfn.IFS(_対策工[[#This Row],[グループ番号]]="","",TRUE,_xlfn.XLOOKUP(_対策工[[#This Row],[グループ番号]],_グループ[グループ番号],_グループ[地区名]))</f>
        <v/>
      </c>
      <c r="G139" t="str" cm="1">
        <f t="array" ref="G139">_xlfn.IFS(_対策工[[#This Row],[グループ番号]]="","",TRUE,_xlfn.XLOOKUP(_対策工[[#This Row],[グループ番号]],_グループ[グループ番号],_グループ[施設名]))</f>
        <v/>
      </c>
      <c r="H139" t="str" cm="1">
        <f t="array" ref="H139">_xlfn.IFS(_対策工[[#This Row],[グループ番号]]="","",TRUE,_xlfn.XLOOKUP(_対策工[[#This Row],[グループ番号]],_グループ[グループ番号],_グループ[形式/設備名]))</f>
        <v/>
      </c>
      <c r="I139" t="str" cm="1">
        <f t="array" ref="I139">_xlfn.IFS(_対策工[[#This Row],[グループ番号]]="","",TRUE,_xlfn.XLOOKUP(_対策工[[#This Row],[グループ番号]],_グループ[グループ番号],_グループ[規格/装置名]))</f>
        <v/>
      </c>
      <c r="J139" t="str" cm="1">
        <f t="array" ref="J139">_xlfn.IFS(_対策工[[#This Row],[グループ番号]]="","",TRUE,_xlfn.XLOOKUP(_対策工[[#This Row],[グループ番号]],_グループ[グループ番号],_グループ[規模/部位]))</f>
        <v/>
      </c>
      <c r="K139" s="11"/>
      <c r="L139" s="9"/>
      <c r="M139" s="3"/>
      <c r="N139" t="str" cm="1">
        <f t="array" ref="N139">_xlfn.IFS(OR(_対策工[[#This Row],[シナリオ名称]]="",_対策工[[#This Row],[グループ番号]]=""),"",TRUE,_対策工[[#This Row],[グループ番号]]&amp;"-"&amp;_対策工[[#This Row],[制御1]]*100+_対策工[[#This Row],[制御2]])</f>
        <v/>
      </c>
      <c r="Q139" s="14"/>
      <c r="S139" s="12"/>
      <c r="T139" s="3"/>
    </row>
    <row r="140" spans="1:20">
      <c r="A140" s="6" cm="1">
        <f t="array" ref="A140">ROW()-ROW(_対策工[#Headers])</f>
        <v>139</v>
      </c>
      <c r="B140" s="6" t="str" cm="1">
        <f t="array" ref="B140">_xlfn.IFS(_対策工[[#This Row],[シナリオ名称]]="","",
RIGHT(_対策工[[#This Row],[シナリオ名称]],1)="①",1,
RIGHT(_対策工[[#This Row],[シナリオ名称]],1)="②",2,
RIGHT(_対策工[[#This Row],[シナリオ名称]],1)="③",3,
RIGHT(_対策工[[#This Row],[シナリオ名称]],1)="④",4,
ture,"")</f>
        <v/>
      </c>
      <c r="C140" s="3" t="str" cm="1">
        <f t="array" ref="C140">_xlfn.IFS(OR(_対策工[[#This Row],[シナリオ名称]]="",_対策工[[#This Row],[グループ番号]]=""),"",TRUE,COUNTIF(_xlfn.TAKE(_対策工[制御3],_対策工[[#This Row],[通し番号]]),_対策工[[#This Row],[制御3]]))</f>
        <v/>
      </c>
      <c r="D140" t="str">
        <f>_対策工[[#This Row],[シナリオ名称]]&amp;_対策工[[#This Row],[グループ番号]]</f>
        <v/>
      </c>
      <c r="E140" t="str" cm="1">
        <f t="array" ref="E140">_xlfn.IFS(_対策工[[#This Row],[グループ番号]]="","",TRUE,_xlfn.XLOOKUP(_対策工[[#This Row],[グループ番号]],_グループ[グループ番号],_グループ[施設番号]))</f>
        <v/>
      </c>
      <c r="F140" t="str" cm="1">
        <f t="array" ref="F140">_xlfn.IFS(_対策工[[#This Row],[グループ番号]]="","",TRUE,_xlfn.XLOOKUP(_対策工[[#This Row],[グループ番号]],_グループ[グループ番号],_グループ[地区名]))</f>
        <v/>
      </c>
      <c r="G140" t="str" cm="1">
        <f t="array" ref="G140">_xlfn.IFS(_対策工[[#This Row],[グループ番号]]="","",TRUE,_xlfn.XLOOKUP(_対策工[[#This Row],[グループ番号]],_グループ[グループ番号],_グループ[施設名]))</f>
        <v/>
      </c>
      <c r="H140" t="str" cm="1">
        <f t="array" ref="H140">_xlfn.IFS(_対策工[[#This Row],[グループ番号]]="","",TRUE,_xlfn.XLOOKUP(_対策工[[#This Row],[グループ番号]],_グループ[グループ番号],_グループ[形式/設備名]))</f>
        <v/>
      </c>
      <c r="I140" t="str" cm="1">
        <f t="array" ref="I140">_xlfn.IFS(_対策工[[#This Row],[グループ番号]]="","",TRUE,_xlfn.XLOOKUP(_対策工[[#This Row],[グループ番号]],_グループ[グループ番号],_グループ[規格/装置名]))</f>
        <v/>
      </c>
      <c r="J140" t="str" cm="1">
        <f t="array" ref="J140">_xlfn.IFS(_対策工[[#This Row],[グループ番号]]="","",TRUE,_xlfn.XLOOKUP(_対策工[[#This Row],[グループ番号]],_グループ[グループ番号],_グループ[規模/部位]))</f>
        <v/>
      </c>
      <c r="K140" s="11"/>
      <c r="L140" s="9"/>
      <c r="M140" s="3"/>
      <c r="N140" t="str" cm="1">
        <f t="array" ref="N140">_xlfn.IFS(OR(_対策工[[#This Row],[シナリオ名称]]="",_対策工[[#This Row],[グループ番号]]=""),"",TRUE,_対策工[[#This Row],[グループ番号]]&amp;"-"&amp;_対策工[[#This Row],[制御1]]*100+_対策工[[#This Row],[制御2]])</f>
        <v/>
      </c>
      <c r="Q140" s="14"/>
      <c r="S140" s="12"/>
      <c r="T140" s="3"/>
    </row>
    <row r="141" spans="1:20">
      <c r="A141" s="6" cm="1">
        <f t="array" ref="A141">ROW()-ROW(_対策工[#Headers])</f>
        <v>140</v>
      </c>
      <c r="B141" s="6" t="str" cm="1">
        <f t="array" ref="B141">_xlfn.IFS(_対策工[[#This Row],[シナリオ名称]]="","",
RIGHT(_対策工[[#This Row],[シナリオ名称]],1)="①",1,
RIGHT(_対策工[[#This Row],[シナリオ名称]],1)="②",2,
RIGHT(_対策工[[#This Row],[シナリオ名称]],1)="③",3,
RIGHT(_対策工[[#This Row],[シナリオ名称]],1)="④",4,
ture,"")</f>
        <v/>
      </c>
      <c r="C141" s="3" t="str" cm="1">
        <f t="array" ref="C141">_xlfn.IFS(OR(_対策工[[#This Row],[シナリオ名称]]="",_対策工[[#This Row],[グループ番号]]=""),"",TRUE,COUNTIF(_xlfn.TAKE(_対策工[制御3],_対策工[[#This Row],[通し番号]]),_対策工[[#This Row],[制御3]]))</f>
        <v/>
      </c>
      <c r="D141" t="str">
        <f>_対策工[[#This Row],[シナリオ名称]]&amp;_対策工[[#This Row],[グループ番号]]</f>
        <v/>
      </c>
      <c r="E141" t="str" cm="1">
        <f t="array" ref="E141">_xlfn.IFS(_対策工[[#This Row],[グループ番号]]="","",TRUE,_xlfn.XLOOKUP(_対策工[[#This Row],[グループ番号]],_グループ[グループ番号],_グループ[施設番号]))</f>
        <v/>
      </c>
      <c r="F141" t="str" cm="1">
        <f t="array" ref="F141">_xlfn.IFS(_対策工[[#This Row],[グループ番号]]="","",TRUE,_xlfn.XLOOKUP(_対策工[[#This Row],[グループ番号]],_グループ[グループ番号],_グループ[地区名]))</f>
        <v/>
      </c>
      <c r="G141" t="str" cm="1">
        <f t="array" ref="G141">_xlfn.IFS(_対策工[[#This Row],[グループ番号]]="","",TRUE,_xlfn.XLOOKUP(_対策工[[#This Row],[グループ番号]],_グループ[グループ番号],_グループ[施設名]))</f>
        <v/>
      </c>
      <c r="H141" t="str" cm="1">
        <f t="array" ref="H141">_xlfn.IFS(_対策工[[#This Row],[グループ番号]]="","",TRUE,_xlfn.XLOOKUP(_対策工[[#This Row],[グループ番号]],_グループ[グループ番号],_グループ[形式/設備名]))</f>
        <v/>
      </c>
      <c r="I141" t="str" cm="1">
        <f t="array" ref="I141">_xlfn.IFS(_対策工[[#This Row],[グループ番号]]="","",TRUE,_xlfn.XLOOKUP(_対策工[[#This Row],[グループ番号]],_グループ[グループ番号],_グループ[規格/装置名]))</f>
        <v/>
      </c>
      <c r="J141" t="str" cm="1">
        <f t="array" ref="J141">_xlfn.IFS(_対策工[[#This Row],[グループ番号]]="","",TRUE,_xlfn.XLOOKUP(_対策工[[#This Row],[グループ番号]],_グループ[グループ番号],_グループ[規模/部位]))</f>
        <v/>
      </c>
      <c r="K141" s="11"/>
      <c r="L141" s="9"/>
      <c r="M141" s="3"/>
      <c r="N141" t="str" cm="1">
        <f t="array" ref="N141">_xlfn.IFS(OR(_対策工[[#This Row],[シナリオ名称]]="",_対策工[[#This Row],[グループ番号]]=""),"",TRUE,_対策工[[#This Row],[グループ番号]]&amp;"-"&amp;_対策工[[#This Row],[制御1]]*100+_対策工[[#This Row],[制御2]])</f>
        <v/>
      </c>
      <c r="Q141" s="14"/>
      <c r="S141" s="12"/>
      <c r="T141" s="3"/>
    </row>
    <row r="142" spans="1:20">
      <c r="A142" s="6" cm="1">
        <f t="array" ref="A142">ROW()-ROW(_対策工[#Headers])</f>
        <v>141</v>
      </c>
      <c r="B142" s="6" t="str" cm="1">
        <f t="array" ref="B142">_xlfn.IFS(_対策工[[#This Row],[シナリオ名称]]="","",
RIGHT(_対策工[[#This Row],[シナリオ名称]],1)="①",1,
RIGHT(_対策工[[#This Row],[シナリオ名称]],1)="②",2,
RIGHT(_対策工[[#This Row],[シナリオ名称]],1)="③",3,
RIGHT(_対策工[[#This Row],[シナリオ名称]],1)="④",4,
ture,"")</f>
        <v/>
      </c>
      <c r="C142" s="3" t="str" cm="1">
        <f t="array" ref="C142">_xlfn.IFS(OR(_対策工[[#This Row],[シナリオ名称]]="",_対策工[[#This Row],[グループ番号]]=""),"",TRUE,COUNTIF(_xlfn.TAKE(_対策工[制御3],_対策工[[#This Row],[通し番号]]),_対策工[[#This Row],[制御3]]))</f>
        <v/>
      </c>
      <c r="D142" t="str">
        <f>_対策工[[#This Row],[シナリオ名称]]&amp;_対策工[[#This Row],[グループ番号]]</f>
        <v/>
      </c>
      <c r="E142" t="str" cm="1">
        <f t="array" ref="E142">_xlfn.IFS(_対策工[[#This Row],[グループ番号]]="","",TRUE,_xlfn.XLOOKUP(_対策工[[#This Row],[グループ番号]],_グループ[グループ番号],_グループ[施設番号]))</f>
        <v/>
      </c>
      <c r="F142" t="str" cm="1">
        <f t="array" ref="F142">_xlfn.IFS(_対策工[[#This Row],[グループ番号]]="","",TRUE,_xlfn.XLOOKUP(_対策工[[#This Row],[グループ番号]],_グループ[グループ番号],_グループ[地区名]))</f>
        <v/>
      </c>
      <c r="G142" t="str" cm="1">
        <f t="array" ref="G142">_xlfn.IFS(_対策工[[#This Row],[グループ番号]]="","",TRUE,_xlfn.XLOOKUP(_対策工[[#This Row],[グループ番号]],_グループ[グループ番号],_グループ[施設名]))</f>
        <v/>
      </c>
      <c r="H142" t="str" cm="1">
        <f t="array" ref="H142">_xlfn.IFS(_対策工[[#This Row],[グループ番号]]="","",TRUE,_xlfn.XLOOKUP(_対策工[[#This Row],[グループ番号]],_グループ[グループ番号],_グループ[形式/設備名]))</f>
        <v/>
      </c>
      <c r="I142" t="str" cm="1">
        <f t="array" ref="I142">_xlfn.IFS(_対策工[[#This Row],[グループ番号]]="","",TRUE,_xlfn.XLOOKUP(_対策工[[#This Row],[グループ番号]],_グループ[グループ番号],_グループ[規格/装置名]))</f>
        <v/>
      </c>
      <c r="J142" t="str" cm="1">
        <f t="array" ref="J142">_xlfn.IFS(_対策工[[#This Row],[グループ番号]]="","",TRUE,_xlfn.XLOOKUP(_対策工[[#This Row],[グループ番号]],_グループ[グループ番号],_グループ[規模/部位]))</f>
        <v/>
      </c>
      <c r="K142" s="11"/>
      <c r="L142" s="9"/>
      <c r="M142" s="3"/>
      <c r="N142" t="str" cm="1">
        <f t="array" ref="N142">_xlfn.IFS(OR(_対策工[[#This Row],[シナリオ名称]]="",_対策工[[#This Row],[グループ番号]]=""),"",TRUE,_対策工[[#This Row],[グループ番号]]&amp;"-"&amp;_対策工[[#This Row],[制御1]]*100+_対策工[[#This Row],[制御2]])</f>
        <v/>
      </c>
      <c r="Q142" s="14"/>
      <c r="S142" s="12"/>
      <c r="T142" s="3"/>
    </row>
    <row r="143" spans="1:20">
      <c r="A143" s="6" cm="1">
        <f t="array" ref="A143">ROW()-ROW(_対策工[#Headers])</f>
        <v>142</v>
      </c>
      <c r="B143" s="6" t="str" cm="1">
        <f t="array" ref="B143">_xlfn.IFS(_対策工[[#This Row],[シナリオ名称]]="","",
RIGHT(_対策工[[#This Row],[シナリオ名称]],1)="①",1,
RIGHT(_対策工[[#This Row],[シナリオ名称]],1)="②",2,
RIGHT(_対策工[[#This Row],[シナリオ名称]],1)="③",3,
RIGHT(_対策工[[#This Row],[シナリオ名称]],1)="④",4,
ture,"")</f>
        <v/>
      </c>
      <c r="C143" s="3" t="str" cm="1">
        <f t="array" ref="C143">_xlfn.IFS(OR(_対策工[[#This Row],[シナリオ名称]]="",_対策工[[#This Row],[グループ番号]]=""),"",TRUE,COUNTIF(_xlfn.TAKE(_対策工[制御3],_対策工[[#This Row],[通し番号]]),_対策工[[#This Row],[制御3]]))</f>
        <v/>
      </c>
      <c r="D143" t="str">
        <f>_対策工[[#This Row],[シナリオ名称]]&amp;_対策工[[#This Row],[グループ番号]]</f>
        <v/>
      </c>
      <c r="E143" t="str" cm="1">
        <f t="array" ref="E143">_xlfn.IFS(_対策工[[#This Row],[グループ番号]]="","",TRUE,_xlfn.XLOOKUP(_対策工[[#This Row],[グループ番号]],_グループ[グループ番号],_グループ[施設番号]))</f>
        <v/>
      </c>
      <c r="F143" t="str" cm="1">
        <f t="array" ref="F143">_xlfn.IFS(_対策工[[#This Row],[グループ番号]]="","",TRUE,_xlfn.XLOOKUP(_対策工[[#This Row],[グループ番号]],_グループ[グループ番号],_グループ[地区名]))</f>
        <v/>
      </c>
      <c r="G143" t="str" cm="1">
        <f t="array" ref="G143">_xlfn.IFS(_対策工[[#This Row],[グループ番号]]="","",TRUE,_xlfn.XLOOKUP(_対策工[[#This Row],[グループ番号]],_グループ[グループ番号],_グループ[施設名]))</f>
        <v/>
      </c>
      <c r="H143" t="str" cm="1">
        <f t="array" ref="H143">_xlfn.IFS(_対策工[[#This Row],[グループ番号]]="","",TRUE,_xlfn.XLOOKUP(_対策工[[#This Row],[グループ番号]],_グループ[グループ番号],_グループ[形式/設備名]))</f>
        <v/>
      </c>
      <c r="I143" t="str" cm="1">
        <f t="array" ref="I143">_xlfn.IFS(_対策工[[#This Row],[グループ番号]]="","",TRUE,_xlfn.XLOOKUP(_対策工[[#This Row],[グループ番号]],_グループ[グループ番号],_グループ[規格/装置名]))</f>
        <v/>
      </c>
      <c r="J143" t="str" cm="1">
        <f t="array" ref="J143">_xlfn.IFS(_対策工[[#This Row],[グループ番号]]="","",TRUE,_xlfn.XLOOKUP(_対策工[[#This Row],[グループ番号]],_グループ[グループ番号],_グループ[規模/部位]))</f>
        <v/>
      </c>
      <c r="K143" s="11"/>
      <c r="L143" s="9"/>
      <c r="M143" s="3"/>
      <c r="N143" t="str" cm="1">
        <f t="array" ref="N143">_xlfn.IFS(OR(_対策工[[#This Row],[シナリオ名称]]="",_対策工[[#This Row],[グループ番号]]=""),"",TRUE,_対策工[[#This Row],[グループ番号]]&amp;"-"&amp;_対策工[[#This Row],[制御1]]*100+_対策工[[#This Row],[制御2]])</f>
        <v/>
      </c>
      <c r="Q143" s="14"/>
      <c r="S143" s="12"/>
      <c r="T143" s="3"/>
    </row>
    <row r="144" spans="1:20">
      <c r="A144" s="6" cm="1">
        <f t="array" ref="A144">ROW()-ROW(_対策工[#Headers])</f>
        <v>143</v>
      </c>
      <c r="B144" s="6" t="str" cm="1">
        <f t="array" ref="B144">_xlfn.IFS(_対策工[[#This Row],[シナリオ名称]]="","",
RIGHT(_対策工[[#This Row],[シナリオ名称]],1)="①",1,
RIGHT(_対策工[[#This Row],[シナリオ名称]],1)="②",2,
RIGHT(_対策工[[#This Row],[シナリオ名称]],1)="③",3,
RIGHT(_対策工[[#This Row],[シナリオ名称]],1)="④",4,
ture,"")</f>
        <v/>
      </c>
      <c r="C144" s="3" t="str" cm="1">
        <f t="array" ref="C144">_xlfn.IFS(OR(_対策工[[#This Row],[シナリオ名称]]="",_対策工[[#This Row],[グループ番号]]=""),"",TRUE,COUNTIF(_xlfn.TAKE(_対策工[制御3],_対策工[[#This Row],[通し番号]]),_対策工[[#This Row],[制御3]]))</f>
        <v/>
      </c>
      <c r="D144" t="str">
        <f>_対策工[[#This Row],[シナリオ名称]]&amp;_対策工[[#This Row],[グループ番号]]</f>
        <v/>
      </c>
      <c r="E144" t="str" cm="1">
        <f t="array" ref="E144">_xlfn.IFS(_対策工[[#This Row],[グループ番号]]="","",TRUE,_xlfn.XLOOKUP(_対策工[[#This Row],[グループ番号]],_グループ[グループ番号],_グループ[施設番号]))</f>
        <v/>
      </c>
      <c r="F144" t="str" cm="1">
        <f t="array" ref="F144">_xlfn.IFS(_対策工[[#This Row],[グループ番号]]="","",TRUE,_xlfn.XLOOKUP(_対策工[[#This Row],[グループ番号]],_グループ[グループ番号],_グループ[地区名]))</f>
        <v/>
      </c>
      <c r="G144" t="str" cm="1">
        <f t="array" ref="G144">_xlfn.IFS(_対策工[[#This Row],[グループ番号]]="","",TRUE,_xlfn.XLOOKUP(_対策工[[#This Row],[グループ番号]],_グループ[グループ番号],_グループ[施設名]))</f>
        <v/>
      </c>
      <c r="H144" t="str" cm="1">
        <f t="array" ref="H144">_xlfn.IFS(_対策工[[#This Row],[グループ番号]]="","",TRUE,_xlfn.XLOOKUP(_対策工[[#This Row],[グループ番号]],_グループ[グループ番号],_グループ[形式/設備名]))</f>
        <v/>
      </c>
      <c r="I144" t="str" cm="1">
        <f t="array" ref="I144">_xlfn.IFS(_対策工[[#This Row],[グループ番号]]="","",TRUE,_xlfn.XLOOKUP(_対策工[[#This Row],[グループ番号]],_グループ[グループ番号],_グループ[規格/装置名]))</f>
        <v/>
      </c>
      <c r="J144" t="str" cm="1">
        <f t="array" ref="J144">_xlfn.IFS(_対策工[[#This Row],[グループ番号]]="","",TRUE,_xlfn.XLOOKUP(_対策工[[#This Row],[グループ番号]],_グループ[グループ番号],_グループ[規模/部位]))</f>
        <v/>
      </c>
      <c r="K144" s="11"/>
      <c r="L144" s="9"/>
      <c r="M144" s="3"/>
      <c r="N144" t="str" cm="1">
        <f t="array" ref="N144">_xlfn.IFS(OR(_対策工[[#This Row],[シナリオ名称]]="",_対策工[[#This Row],[グループ番号]]=""),"",TRUE,_対策工[[#This Row],[グループ番号]]&amp;"-"&amp;_対策工[[#This Row],[制御1]]*100+_対策工[[#This Row],[制御2]])</f>
        <v/>
      </c>
      <c r="Q144" s="14"/>
      <c r="S144" s="12"/>
      <c r="T144" s="3"/>
    </row>
    <row r="145" spans="1:20">
      <c r="A145" s="6" cm="1">
        <f t="array" ref="A145">ROW()-ROW(_対策工[#Headers])</f>
        <v>144</v>
      </c>
      <c r="B145" s="6" t="str" cm="1">
        <f t="array" ref="B145">_xlfn.IFS(_対策工[[#This Row],[シナリオ名称]]="","",
RIGHT(_対策工[[#This Row],[シナリオ名称]],1)="①",1,
RIGHT(_対策工[[#This Row],[シナリオ名称]],1)="②",2,
RIGHT(_対策工[[#This Row],[シナリオ名称]],1)="③",3,
RIGHT(_対策工[[#This Row],[シナリオ名称]],1)="④",4,
ture,"")</f>
        <v/>
      </c>
      <c r="C145" s="3" t="str" cm="1">
        <f t="array" ref="C145">_xlfn.IFS(OR(_対策工[[#This Row],[シナリオ名称]]="",_対策工[[#This Row],[グループ番号]]=""),"",TRUE,COUNTIF(_xlfn.TAKE(_対策工[制御3],_対策工[[#This Row],[通し番号]]),_対策工[[#This Row],[制御3]]))</f>
        <v/>
      </c>
      <c r="D145" t="str">
        <f>_対策工[[#This Row],[シナリオ名称]]&amp;_対策工[[#This Row],[グループ番号]]</f>
        <v/>
      </c>
      <c r="E145" t="str" cm="1">
        <f t="array" ref="E145">_xlfn.IFS(_対策工[[#This Row],[グループ番号]]="","",TRUE,_xlfn.XLOOKUP(_対策工[[#This Row],[グループ番号]],_グループ[グループ番号],_グループ[施設番号]))</f>
        <v/>
      </c>
      <c r="F145" t="str" cm="1">
        <f t="array" ref="F145">_xlfn.IFS(_対策工[[#This Row],[グループ番号]]="","",TRUE,_xlfn.XLOOKUP(_対策工[[#This Row],[グループ番号]],_グループ[グループ番号],_グループ[地区名]))</f>
        <v/>
      </c>
      <c r="G145" t="str" cm="1">
        <f t="array" ref="G145">_xlfn.IFS(_対策工[[#This Row],[グループ番号]]="","",TRUE,_xlfn.XLOOKUP(_対策工[[#This Row],[グループ番号]],_グループ[グループ番号],_グループ[施設名]))</f>
        <v/>
      </c>
      <c r="H145" t="str" cm="1">
        <f t="array" ref="H145">_xlfn.IFS(_対策工[[#This Row],[グループ番号]]="","",TRUE,_xlfn.XLOOKUP(_対策工[[#This Row],[グループ番号]],_グループ[グループ番号],_グループ[形式/設備名]))</f>
        <v/>
      </c>
      <c r="I145" t="str" cm="1">
        <f t="array" ref="I145">_xlfn.IFS(_対策工[[#This Row],[グループ番号]]="","",TRUE,_xlfn.XLOOKUP(_対策工[[#This Row],[グループ番号]],_グループ[グループ番号],_グループ[規格/装置名]))</f>
        <v/>
      </c>
      <c r="J145" t="str" cm="1">
        <f t="array" ref="J145">_xlfn.IFS(_対策工[[#This Row],[グループ番号]]="","",TRUE,_xlfn.XLOOKUP(_対策工[[#This Row],[グループ番号]],_グループ[グループ番号],_グループ[規模/部位]))</f>
        <v/>
      </c>
      <c r="K145" s="11"/>
      <c r="L145" s="9"/>
      <c r="M145" s="3"/>
      <c r="N145" t="str" cm="1">
        <f t="array" ref="N145">_xlfn.IFS(OR(_対策工[[#This Row],[シナリオ名称]]="",_対策工[[#This Row],[グループ番号]]=""),"",TRUE,_対策工[[#This Row],[グループ番号]]&amp;"-"&amp;_対策工[[#This Row],[制御1]]*100+_対策工[[#This Row],[制御2]])</f>
        <v/>
      </c>
      <c r="Q145" s="14"/>
      <c r="S145" s="12"/>
      <c r="T145" s="3"/>
    </row>
    <row r="146" spans="1:20">
      <c r="A146" s="6" cm="1">
        <f t="array" ref="A146">ROW()-ROW(_対策工[#Headers])</f>
        <v>145</v>
      </c>
      <c r="B146" s="6" t="str" cm="1">
        <f t="array" ref="B146">_xlfn.IFS(_対策工[[#This Row],[シナリオ名称]]="","",
RIGHT(_対策工[[#This Row],[シナリオ名称]],1)="①",1,
RIGHT(_対策工[[#This Row],[シナリオ名称]],1)="②",2,
RIGHT(_対策工[[#This Row],[シナリオ名称]],1)="③",3,
RIGHT(_対策工[[#This Row],[シナリオ名称]],1)="④",4,
ture,"")</f>
        <v/>
      </c>
      <c r="C146" s="3" t="str" cm="1">
        <f t="array" ref="C146">_xlfn.IFS(OR(_対策工[[#This Row],[シナリオ名称]]="",_対策工[[#This Row],[グループ番号]]=""),"",TRUE,COUNTIF(_xlfn.TAKE(_対策工[制御3],_対策工[[#This Row],[通し番号]]),_対策工[[#This Row],[制御3]]))</f>
        <v/>
      </c>
      <c r="D146" t="str">
        <f>_対策工[[#This Row],[シナリオ名称]]&amp;_対策工[[#This Row],[グループ番号]]</f>
        <v/>
      </c>
      <c r="E146" t="str" cm="1">
        <f t="array" ref="E146">_xlfn.IFS(_対策工[[#This Row],[グループ番号]]="","",TRUE,_xlfn.XLOOKUP(_対策工[[#This Row],[グループ番号]],_グループ[グループ番号],_グループ[施設番号]))</f>
        <v/>
      </c>
      <c r="F146" t="str" cm="1">
        <f t="array" ref="F146">_xlfn.IFS(_対策工[[#This Row],[グループ番号]]="","",TRUE,_xlfn.XLOOKUP(_対策工[[#This Row],[グループ番号]],_グループ[グループ番号],_グループ[地区名]))</f>
        <v/>
      </c>
      <c r="G146" t="str" cm="1">
        <f t="array" ref="G146">_xlfn.IFS(_対策工[[#This Row],[グループ番号]]="","",TRUE,_xlfn.XLOOKUP(_対策工[[#This Row],[グループ番号]],_グループ[グループ番号],_グループ[施設名]))</f>
        <v/>
      </c>
      <c r="H146" t="str" cm="1">
        <f t="array" ref="H146">_xlfn.IFS(_対策工[[#This Row],[グループ番号]]="","",TRUE,_xlfn.XLOOKUP(_対策工[[#This Row],[グループ番号]],_グループ[グループ番号],_グループ[形式/設備名]))</f>
        <v/>
      </c>
      <c r="I146" t="str" cm="1">
        <f t="array" ref="I146">_xlfn.IFS(_対策工[[#This Row],[グループ番号]]="","",TRUE,_xlfn.XLOOKUP(_対策工[[#This Row],[グループ番号]],_グループ[グループ番号],_グループ[規格/装置名]))</f>
        <v/>
      </c>
      <c r="J146" t="str" cm="1">
        <f t="array" ref="J146">_xlfn.IFS(_対策工[[#This Row],[グループ番号]]="","",TRUE,_xlfn.XLOOKUP(_対策工[[#This Row],[グループ番号]],_グループ[グループ番号],_グループ[規模/部位]))</f>
        <v/>
      </c>
      <c r="K146" s="11"/>
      <c r="L146" s="9"/>
      <c r="M146" s="3"/>
      <c r="N146" t="str" cm="1">
        <f t="array" ref="N146">_xlfn.IFS(OR(_対策工[[#This Row],[シナリオ名称]]="",_対策工[[#This Row],[グループ番号]]=""),"",TRUE,_対策工[[#This Row],[グループ番号]]&amp;"-"&amp;_対策工[[#This Row],[制御1]]*100+_対策工[[#This Row],[制御2]])</f>
        <v/>
      </c>
      <c r="Q146" s="14"/>
      <c r="S146" s="12"/>
      <c r="T146" s="3"/>
    </row>
    <row r="147" spans="1:20">
      <c r="A147" s="6" cm="1">
        <f t="array" ref="A147">ROW()-ROW(_対策工[#Headers])</f>
        <v>146</v>
      </c>
      <c r="B147" s="6" t="str" cm="1">
        <f t="array" ref="B147">_xlfn.IFS(_対策工[[#This Row],[シナリオ名称]]="","",
RIGHT(_対策工[[#This Row],[シナリオ名称]],1)="①",1,
RIGHT(_対策工[[#This Row],[シナリオ名称]],1)="②",2,
RIGHT(_対策工[[#This Row],[シナリオ名称]],1)="③",3,
RIGHT(_対策工[[#This Row],[シナリオ名称]],1)="④",4,
ture,"")</f>
        <v/>
      </c>
      <c r="C147" s="3" t="str" cm="1">
        <f t="array" ref="C147">_xlfn.IFS(OR(_対策工[[#This Row],[シナリオ名称]]="",_対策工[[#This Row],[グループ番号]]=""),"",TRUE,COUNTIF(_xlfn.TAKE(_対策工[制御3],_対策工[[#This Row],[通し番号]]),_対策工[[#This Row],[制御3]]))</f>
        <v/>
      </c>
      <c r="D147" t="str">
        <f>_対策工[[#This Row],[シナリオ名称]]&amp;_対策工[[#This Row],[グループ番号]]</f>
        <v/>
      </c>
      <c r="E147" t="str" cm="1">
        <f t="array" ref="E147">_xlfn.IFS(_対策工[[#This Row],[グループ番号]]="","",TRUE,_xlfn.XLOOKUP(_対策工[[#This Row],[グループ番号]],_グループ[グループ番号],_グループ[施設番号]))</f>
        <v/>
      </c>
      <c r="F147" t="str" cm="1">
        <f t="array" ref="F147">_xlfn.IFS(_対策工[[#This Row],[グループ番号]]="","",TRUE,_xlfn.XLOOKUP(_対策工[[#This Row],[グループ番号]],_グループ[グループ番号],_グループ[地区名]))</f>
        <v/>
      </c>
      <c r="G147" t="str" cm="1">
        <f t="array" ref="G147">_xlfn.IFS(_対策工[[#This Row],[グループ番号]]="","",TRUE,_xlfn.XLOOKUP(_対策工[[#This Row],[グループ番号]],_グループ[グループ番号],_グループ[施設名]))</f>
        <v/>
      </c>
      <c r="H147" t="str" cm="1">
        <f t="array" ref="H147">_xlfn.IFS(_対策工[[#This Row],[グループ番号]]="","",TRUE,_xlfn.XLOOKUP(_対策工[[#This Row],[グループ番号]],_グループ[グループ番号],_グループ[形式/設備名]))</f>
        <v/>
      </c>
      <c r="I147" t="str" cm="1">
        <f t="array" ref="I147">_xlfn.IFS(_対策工[[#This Row],[グループ番号]]="","",TRUE,_xlfn.XLOOKUP(_対策工[[#This Row],[グループ番号]],_グループ[グループ番号],_グループ[規格/装置名]))</f>
        <v/>
      </c>
      <c r="J147" t="str" cm="1">
        <f t="array" ref="J147">_xlfn.IFS(_対策工[[#This Row],[グループ番号]]="","",TRUE,_xlfn.XLOOKUP(_対策工[[#This Row],[グループ番号]],_グループ[グループ番号],_グループ[規模/部位]))</f>
        <v/>
      </c>
      <c r="K147" s="11"/>
      <c r="L147" s="9"/>
      <c r="M147" s="3"/>
      <c r="N147" t="str" cm="1">
        <f t="array" ref="N147">_xlfn.IFS(OR(_対策工[[#This Row],[シナリオ名称]]="",_対策工[[#This Row],[グループ番号]]=""),"",TRUE,_対策工[[#This Row],[グループ番号]]&amp;"-"&amp;_対策工[[#This Row],[制御1]]*100+_対策工[[#This Row],[制御2]])</f>
        <v/>
      </c>
      <c r="Q147" s="14"/>
      <c r="S147" s="12"/>
      <c r="T147" s="3"/>
    </row>
    <row r="148" spans="1:20">
      <c r="A148" s="6" cm="1">
        <f t="array" ref="A148">ROW()-ROW(_対策工[#Headers])</f>
        <v>147</v>
      </c>
      <c r="B148" s="6" t="str" cm="1">
        <f t="array" ref="B148">_xlfn.IFS(_対策工[[#This Row],[シナリオ名称]]="","",
RIGHT(_対策工[[#This Row],[シナリオ名称]],1)="①",1,
RIGHT(_対策工[[#This Row],[シナリオ名称]],1)="②",2,
RIGHT(_対策工[[#This Row],[シナリオ名称]],1)="③",3,
RIGHT(_対策工[[#This Row],[シナリオ名称]],1)="④",4,
ture,"")</f>
        <v/>
      </c>
      <c r="C148" s="3" t="str" cm="1">
        <f t="array" ref="C148">_xlfn.IFS(OR(_対策工[[#This Row],[シナリオ名称]]="",_対策工[[#This Row],[グループ番号]]=""),"",TRUE,COUNTIF(_xlfn.TAKE(_対策工[制御3],_対策工[[#This Row],[通し番号]]),_対策工[[#This Row],[制御3]]))</f>
        <v/>
      </c>
      <c r="D148" t="str">
        <f>_対策工[[#This Row],[シナリオ名称]]&amp;_対策工[[#This Row],[グループ番号]]</f>
        <v/>
      </c>
      <c r="E148" t="str" cm="1">
        <f t="array" ref="E148">_xlfn.IFS(_対策工[[#This Row],[グループ番号]]="","",TRUE,_xlfn.XLOOKUP(_対策工[[#This Row],[グループ番号]],_グループ[グループ番号],_グループ[施設番号]))</f>
        <v/>
      </c>
      <c r="F148" t="str" cm="1">
        <f t="array" ref="F148">_xlfn.IFS(_対策工[[#This Row],[グループ番号]]="","",TRUE,_xlfn.XLOOKUP(_対策工[[#This Row],[グループ番号]],_グループ[グループ番号],_グループ[地区名]))</f>
        <v/>
      </c>
      <c r="G148" t="str" cm="1">
        <f t="array" ref="G148">_xlfn.IFS(_対策工[[#This Row],[グループ番号]]="","",TRUE,_xlfn.XLOOKUP(_対策工[[#This Row],[グループ番号]],_グループ[グループ番号],_グループ[施設名]))</f>
        <v/>
      </c>
      <c r="H148" t="str" cm="1">
        <f t="array" ref="H148">_xlfn.IFS(_対策工[[#This Row],[グループ番号]]="","",TRUE,_xlfn.XLOOKUP(_対策工[[#This Row],[グループ番号]],_グループ[グループ番号],_グループ[形式/設備名]))</f>
        <v/>
      </c>
      <c r="I148" t="str" cm="1">
        <f t="array" ref="I148">_xlfn.IFS(_対策工[[#This Row],[グループ番号]]="","",TRUE,_xlfn.XLOOKUP(_対策工[[#This Row],[グループ番号]],_グループ[グループ番号],_グループ[規格/装置名]))</f>
        <v/>
      </c>
      <c r="J148" t="str" cm="1">
        <f t="array" ref="J148">_xlfn.IFS(_対策工[[#This Row],[グループ番号]]="","",TRUE,_xlfn.XLOOKUP(_対策工[[#This Row],[グループ番号]],_グループ[グループ番号],_グループ[規模/部位]))</f>
        <v/>
      </c>
      <c r="K148" s="11"/>
      <c r="L148" s="9"/>
      <c r="M148" s="3"/>
      <c r="N148" t="str" cm="1">
        <f t="array" ref="N148">_xlfn.IFS(OR(_対策工[[#This Row],[シナリオ名称]]="",_対策工[[#This Row],[グループ番号]]=""),"",TRUE,_対策工[[#This Row],[グループ番号]]&amp;"-"&amp;_対策工[[#This Row],[制御1]]*100+_対策工[[#This Row],[制御2]])</f>
        <v/>
      </c>
      <c r="Q148" s="14"/>
      <c r="S148" s="12"/>
      <c r="T148" s="3"/>
    </row>
    <row r="149" spans="1:20">
      <c r="A149" s="6" cm="1">
        <f t="array" ref="A149">ROW()-ROW(_対策工[#Headers])</f>
        <v>148</v>
      </c>
      <c r="B149" s="6" t="str" cm="1">
        <f t="array" ref="B149">_xlfn.IFS(_対策工[[#This Row],[シナリオ名称]]="","",
RIGHT(_対策工[[#This Row],[シナリオ名称]],1)="①",1,
RIGHT(_対策工[[#This Row],[シナリオ名称]],1)="②",2,
RIGHT(_対策工[[#This Row],[シナリオ名称]],1)="③",3,
RIGHT(_対策工[[#This Row],[シナリオ名称]],1)="④",4,
ture,"")</f>
        <v/>
      </c>
      <c r="C149" s="3" t="str" cm="1">
        <f t="array" ref="C149">_xlfn.IFS(OR(_対策工[[#This Row],[シナリオ名称]]="",_対策工[[#This Row],[グループ番号]]=""),"",TRUE,COUNTIF(_xlfn.TAKE(_対策工[制御3],_対策工[[#This Row],[通し番号]]),_対策工[[#This Row],[制御3]]))</f>
        <v/>
      </c>
      <c r="D149" t="str">
        <f>_対策工[[#This Row],[シナリオ名称]]&amp;_対策工[[#This Row],[グループ番号]]</f>
        <v/>
      </c>
      <c r="E149" t="str" cm="1">
        <f t="array" ref="E149">_xlfn.IFS(_対策工[[#This Row],[グループ番号]]="","",TRUE,_xlfn.XLOOKUP(_対策工[[#This Row],[グループ番号]],_グループ[グループ番号],_グループ[施設番号]))</f>
        <v/>
      </c>
      <c r="F149" t="str" cm="1">
        <f t="array" ref="F149">_xlfn.IFS(_対策工[[#This Row],[グループ番号]]="","",TRUE,_xlfn.XLOOKUP(_対策工[[#This Row],[グループ番号]],_グループ[グループ番号],_グループ[地区名]))</f>
        <v/>
      </c>
      <c r="G149" t="str" cm="1">
        <f t="array" ref="G149">_xlfn.IFS(_対策工[[#This Row],[グループ番号]]="","",TRUE,_xlfn.XLOOKUP(_対策工[[#This Row],[グループ番号]],_グループ[グループ番号],_グループ[施設名]))</f>
        <v/>
      </c>
      <c r="H149" t="str" cm="1">
        <f t="array" ref="H149">_xlfn.IFS(_対策工[[#This Row],[グループ番号]]="","",TRUE,_xlfn.XLOOKUP(_対策工[[#This Row],[グループ番号]],_グループ[グループ番号],_グループ[形式/設備名]))</f>
        <v/>
      </c>
      <c r="I149" t="str" cm="1">
        <f t="array" ref="I149">_xlfn.IFS(_対策工[[#This Row],[グループ番号]]="","",TRUE,_xlfn.XLOOKUP(_対策工[[#This Row],[グループ番号]],_グループ[グループ番号],_グループ[規格/装置名]))</f>
        <v/>
      </c>
      <c r="J149" t="str" cm="1">
        <f t="array" ref="J149">_xlfn.IFS(_対策工[[#This Row],[グループ番号]]="","",TRUE,_xlfn.XLOOKUP(_対策工[[#This Row],[グループ番号]],_グループ[グループ番号],_グループ[規模/部位]))</f>
        <v/>
      </c>
      <c r="K149" s="11"/>
      <c r="L149" s="9"/>
      <c r="M149" s="3"/>
      <c r="N149" t="str" cm="1">
        <f t="array" ref="N149">_xlfn.IFS(OR(_対策工[[#This Row],[シナリオ名称]]="",_対策工[[#This Row],[グループ番号]]=""),"",TRUE,_対策工[[#This Row],[グループ番号]]&amp;"-"&amp;_対策工[[#This Row],[制御1]]*100+_対策工[[#This Row],[制御2]])</f>
        <v/>
      </c>
      <c r="Q149" s="14"/>
      <c r="S149" s="12"/>
      <c r="T149" s="3"/>
    </row>
    <row r="150" spans="1:20">
      <c r="A150" s="6" cm="1">
        <f t="array" ref="A150">ROW()-ROW(_対策工[#Headers])</f>
        <v>149</v>
      </c>
      <c r="B150" s="6" t="str" cm="1">
        <f t="array" ref="B150">_xlfn.IFS(_対策工[[#This Row],[シナリオ名称]]="","",
RIGHT(_対策工[[#This Row],[シナリオ名称]],1)="①",1,
RIGHT(_対策工[[#This Row],[シナリオ名称]],1)="②",2,
RIGHT(_対策工[[#This Row],[シナリオ名称]],1)="③",3,
RIGHT(_対策工[[#This Row],[シナリオ名称]],1)="④",4,
ture,"")</f>
        <v/>
      </c>
      <c r="C150" s="3" t="str" cm="1">
        <f t="array" ref="C150">_xlfn.IFS(OR(_対策工[[#This Row],[シナリオ名称]]="",_対策工[[#This Row],[グループ番号]]=""),"",TRUE,COUNTIF(_xlfn.TAKE(_対策工[制御3],_対策工[[#This Row],[通し番号]]),_対策工[[#This Row],[制御3]]))</f>
        <v/>
      </c>
      <c r="D150" t="str">
        <f>_対策工[[#This Row],[シナリオ名称]]&amp;_対策工[[#This Row],[グループ番号]]</f>
        <v/>
      </c>
      <c r="E150" t="str" cm="1">
        <f t="array" ref="E150">_xlfn.IFS(_対策工[[#This Row],[グループ番号]]="","",TRUE,_xlfn.XLOOKUP(_対策工[[#This Row],[グループ番号]],_グループ[グループ番号],_グループ[施設番号]))</f>
        <v/>
      </c>
      <c r="F150" t="str" cm="1">
        <f t="array" ref="F150">_xlfn.IFS(_対策工[[#This Row],[グループ番号]]="","",TRUE,_xlfn.XLOOKUP(_対策工[[#This Row],[グループ番号]],_グループ[グループ番号],_グループ[地区名]))</f>
        <v/>
      </c>
      <c r="G150" t="str" cm="1">
        <f t="array" ref="G150">_xlfn.IFS(_対策工[[#This Row],[グループ番号]]="","",TRUE,_xlfn.XLOOKUP(_対策工[[#This Row],[グループ番号]],_グループ[グループ番号],_グループ[施設名]))</f>
        <v/>
      </c>
      <c r="H150" t="str" cm="1">
        <f t="array" ref="H150">_xlfn.IFS(_対策工[[#This Row],[グループ番号]]="","",TRUE,_xlfn.XLOOKUP(_対策工[[#This Row],[グループ番号]],_グループ[グループ番号],_グループ[形式/設備名]))</f>
        <v/>
      </c>
      <c r="I150" t="str" cm="1">
        <f t="array" ref="I150">_xlfn.IFS(_対策工[[#This Row],[グループ番号]]="","",TRUE,_xlfn.XLOOKUP(_対策工[[#This Row],[グループ番号]],_グループ[グループ番号],_グループ[規格/装置名]))</f>
        <v/>
      </c>
      <c r="J150" t="str" cm="1">
        <f t="array" ref="J150">_xlfn.IFS(_対策工[[#This Row],[グループ番号]]="","",TRUE,_xlfn.XLOOKUP(_対策工[[#This Row],[グループ番号]],_グループ[グループ番号],_グループ[規模/部位]))</f>
        <v/>
      </c>
      <c r="K150" s="11"/>
      <c r="L150" s="9"/>
      <c r="M150" s="3"/>
      <c r="N150" t="str" cm="1">
        <f t="array" ref="N150">_xlfn.IFS(OR(_対策工[[#This Row],[シナリオ名称]]="",_対策工[[#This Row],[グループ番号]]=""),"",TRUE,_対策工[[#This Row],[グループ番号]]&amp;"-"&amp;_対策工[[#This Row],[制御1]]*100+_対策工[[#This Row],[制御2]])</f>
        <v/>
      </c>
      <c r="Q150" s="14"/>
      <c r="S150" s="12"/>
      <c r="T150" s="3"/>
    </row>
    <row r="151" spans="1:20">
      <c r="A151" s="6" cm="1">
        <f t="array" ref="A151">ROW()-ROW(_対策工[#Headers])</f>
        <v>150</v>
      </c>
      <c r="B151" s="6" t="str" cm="1">
        <f t="array" ref="B151">_xlfn.IFS(_対策工[[#This Row],[シナリオ名称]]="","",
RIGHT(_対策工[[#This Row],[シナリオ名称]],1)="①",1,
RIGHT(_対策工[[#This Row],[シナリオ名称]],1)="②",2,
RIGHT(_対策工[[#This Row],[シナリオ名称]],1)="③",3,
RIGHT(_対策工[[#This Row],[シナリオ名称]],1)="④",4,
ture,"")</f>
        <v/>
      </c>
      <c r="C151" s="3" t="str" cm="1">
        <f t="array" ref="C151">_xlfn.IFS(OR(_対策工[[#This Row],[シナリオ名称]]="",_対策工[[#This Row],[グループ番号]]=""),"",TRUE,COUNTIF(_xlfn.TAKE(_対策工[制御3],_対策工[[#This Row],[通し番号]]),_対策工[[#This Row],[制御3]]))</f>
        <v/>
      </c>
      <c r="D151" t="str">
        <f>_対策工[[#This Row],[シナリオ名称]]&amp;_対策工[[#This Row],[グループ番号]]</f>
        <v/>
      </c>
      <c r="E151" t="str" cm="1">
        <f t="array" ref="E151">_xlfn.IFS(_対策工[[#This Row],[グループ番号]]="","",TRUE,_xlfn.XLOOKUP(_対策工[[#This Row],[グループ番号]],_グループ[グループ番号],_グループ[施設番号]))</f>
        <v/>
      </c>
      <c r="F151" t="str" cm="1">
        <f t="array" ref="F151">_xlfn.IFS(_対策工[[#This Row],[グループ番号]]="","",TRUE,_xlfn.XLOOKUP(_対策工[[#This Row],[グループ番号]],_グループ[グループ番号],_グループ[地区名]))</f>
        <v/>
      </c>
      <c r="G151" t="str" cm="1">
        <f t="array" ref="G151">_xlfn.IFS(_対策工[[#This Row],[グループ番号]]="","",TRUE,_xlfn.XLOOKUP(_対策工[[#This Row],[グループ番号]],_グループ[グループ番号],_グループ[施設名]))</f>
        <v/>
      </c>
      <c r="H151" t="str" cm="1">
        <f t="array" ref="H151">_xlfn.IFS(_対策工[[#This Row],[グループ番号]]="","",TRUE,_xlfn.XLOOKUP(_対策工[[#This Row],[グループ番号]],_グループ[グループ番号],_グループ[形式/設備名]))</f>
        <v/>
      </c>
      <c r="I151" t="str" cm="1">
        <f t="array" ref="I151">_xlfn.IFS(_対策工[[#This Row],[グループ番号]]="","",TRUE,_xlfn.XLOOKUP(_対策工[[#This Row],[グループ番号]],_グループ[グループ番号],_グループ[規格/装置名]))</f>
        <v/>
      </c>
      <c r="J151" t="str" cm="1">
        <f t="array" ref="J151">_xlfn.IFS(_対策工[[#This Row],[グループ番号]]="","",TRUE,_xlfn.XLOOKUP(_対策工[[#This Row],[グループ番号]],_グループ[グループ番号],_グループ[規模/部位]))</f>
        <v/>
      </c>
      <c r="K151" s="11"/>
      <c r="L151" s="9"/>
      <c r="M151" s="3"/>
      <c r="N151" t="str" cm="1">
        <f t="array" ref="N151">_xlfn.IFS(OR(_対策工[[#This Row],[シナリオ名称]]="",_対策工[[#This Row],[グループ番号]]=""),"",TRUE,_対策工[[#This Row],[グループ番号]]&amp;"-"&amp;_対策工[[#This Row],[制御1]]*100+_対策工[[#This Row],[制御2]])</f>
        <v/>
      </c>
      <c r="Q151" s="14"/>
      <c r="S151" s="12"/>
      <c r="T151" s="3"/>
    </row>
    <row r="152" spans="1:20">
      <c r="A152" s="6" cm="1">
        <f t="array" ref="A152">ROW()-ROW(_対策工[#Headers])</f>
        <v>151</v>
      </c>
      <c r="B152" s="6" t="str" cm="1">
        <f t="array" ref="B152">_xlfn.IFS(_対策工[[#This Row],[シナリオ名称]]="","",
RIGHT(_対策工[[#This Row],[シナリオ名称]],1)="①",1,
RIGHT(_対策工[[#This Row],[シナリオ名称]],1)="②",2,
RIGHT(_対策工[[#This Row],[シナリオ名称]],1)="③",3,
RIGHT(_対策工[[#This Row],[シナリオ名称]],1)="④",4,
ture,"")</f>
        <v/>
      </c>
      <c r="C152" s="3" t="str" cm="1">
        <f t="array" ref="C152">_xlfn.IFS(OR(_対策工[[#This Row],[シナリオ名称]]="",_対策工[[#This Row],[グループ番号]]=""),"",TRUE,COUNTIF(_xlfn.TAKE(_対策工[制御3],_対策工[[#This Row],[通し番号]]),_対策工[[#This Row],[制御3]]))</f>
        <v/>
      </c>
      <c r="D152" t="str">
        <f>_対策工[[#This Row],[シナリオ名称]]&amp;_対策工[[#This Row],[グループ番号]]</f>
        <v/>
      </c>
      <c r="E152" t="str" cm="1">
        <f t="array" ref="E152">_xlfn.IFS(_対策工[[#This Row],[グループ番号]]="","",TRUE,_xlfn.XLOOKUP(_対策工[[#This Row],[グループ番号]],_グループ[グループ番号],_グループ[施設番号]))</f>
        <v/>
      </c>
      <c r="F152" t="str" cm="1">
        <f t="array" ref="F152">_xlfn.IFS(_対策工[[#This Row],[グループ番号]]="","",TRUE,_xlfn.XLOOKUP(_対策工[[#This Row],[グループ番号]],_グループ[グループ番号],_グループ[地区名]))</f>
        <v/>
      </c>
      <c r="G152" t="str" cm="1">
        <f t="array" ref="G152">_xlfn.IFS(_対策工[[#This Row],[グループ番号]]="","",TRUE,_xlfn.XLOOKUP(_対策工[[#This Row],[グループ番号]],_グループ[グループ番号],_グループ[施設名]))</f>
        <v/>
      </c>
      <c r="H152" t="str" cm="1">
        <f t="array" ref="H152">_xlfn.IFS(_対策工[[#This Row],[グループ番号]]="","",TRUE,_xlfn.XLOOKUP(_対策工[[#This Row],[グループ番号]],_グループ[グループ番号],_グループ[形式/設備名]))</f>
        <v/>
      </c>
      <c r="I152" t="str" cm="1">
        <f t="array" ref="I152">_xlfn.IFS(_対策工[[#This Row],[グループ番号]]="","",TRUE,_xlfn.XLOOKUP(_対策工[[#This Row],[グループ番号]],_グループ[グループ番号],_グループ[規格/装置名]))</f>
        <v/>
      </c>
      <c r="J152" t="str" cm="1">
        <f t="array" ref="J152">_xlfn.IFS(_対策工[[#This Row],[グループ番号]]="","",TRUE,_xlfn.XLOOKUP(_対策工[[#This Row],[グループ番号]],_グループ[グループ番号],_グループ[規模/部位]))</f>
        <v/>
      </c>
      <c r="K152" s="11"/>
      <c r="L152" s="9"/>
      <c r="M152" s="3"/>
      <c r="N152" t="str" cm="1">
        <f t="array" ref="N152">_xlfn.IFS(OR(_対策工[[#This Row],[シナリオ名称]]="",_対策工[[#This Row],[グループ番号]]=""),"",TRUE,_対策工[[#This Row],[グループ番号]]&amp;"-"&amp;_対策工[[#This Row],[制御1]]*100+_対策工[[#This Row],[制御2]])</f>
        <v/>
      </c>
      <c r="Q152" s="14"/>
      <c r="S152" s="12"/>
      <c r="T152" s="3"/>
    </row>
    <row r="153" spans="1:20">
      <c r="A153" s="6" cm="1">
        <f t="array" ref="A153">ROW()-ROW(_対策工[#Headers])</f>
        <v>152</v>
      </c>
      <c r="B153" s="6" t="str" cm="1">
        <f t="array" ref="B153">_xlfn.IFS(_対策工[[#This Row],[シナリオ名称]]="","",
RIGHT(_対策工[[#This Row],[シナリオ名称]],1)="①",1,
RIGHT(_対策工[[#This Row],[シナリオ名称]],1)="②",2,
RIGHT(_対策工[[#This Row],[シナリオ名称]],1)="③",3,
RIGHT(_対策工[[#This Row],[シナリオ名称]],1)="④",4,
ture,"")</f>
        <v/>
      </c>
      <c r="C153" s="3" t="str" cm="1">
        <f t="array" ref="C153">_xlfn.IFS(OR(_対策工[[#This Row],[シナリオ名称]]="",_対策工[[#This Row],[グループ番号]]=""),"",TRUE,COUNTIF(_xlfn.TAKE(_対策工[制御3],_対策工[[#This Row],[通し番号]]),_対策工[[#This Row],[制御3]]))</f>
        <v/>
      </c>
      <c r="D153" t="str">
        <f>_対策工[[#This Row],[シナリオ名称]]&amp;_対策工[[#This Row],[グループ番号]]</f>
        <v/>
      </c>
      <c r="E153" t="str" cm="1">
        <f t="array" ref="E153">_xlfn.IFS(_対策工[[#This Row],[グループ番号]]="","",TRUE,_xlfn.XLOOKUP(_対策工[[#This Row],[グループ番号]],_グループ[グループ番号],_グループ[施設番号]))</f>
        <v/>
      </c>
      <c r="F153" t="str" cm="1">
        <f t="array" ref="F153">_xlfn.IFS(_対策工[[#This Row],[グループ番号]]="","",TRUE,_xlfn.XLOOKUP(_対策工[[#This Row],[グループ番号]],_グループ[グループ番号],_グループ[地区名]))</f>
        <v/>
      </c>
      <c r="G153" t="str" cm="1">
        <f t="array" ref="G153">_xlfn.IFS(_対策工[[#This Row],[グループ番号]]="","",TRUE,_xlfn.XLOOKUP(_対策工[[#This Row],[グループ番号]],_グループ[グループ番号],_グループ[施設名]))</f>
        <v/>
      </c>
      <c r="H153" t="str" cm="1">
        <f t="array" ref="H153">_xlfn.IFS(_対策工[[#This Row],[グループ番号]]="","",TRUE,_xlfn.XLOOKUP(_対策工[[#This Row],[グループ番号]],_グループ[グループ番号],_グループ[形式/設備名]))</f>
        <v/>
      </c>
      <c r="I153" t="str" cm="1">
        <f t="array" ref="I153">_xlfn.IFS(_対策工[[#This Row],[グループ番号]]="","",TRUE,_xlfn.XLOOKUP(_対策工[[#This Row],[グループ番号]],_グループ[グループ番号],_グループ[規格/装置名]))</f>
        <v/>
      </c>
      <c r="J153" t="str" cm="1">
        <f t="array" ref="J153">_xlfn.IFS(_対策工[[#This Row],[グループ番号]]="","",TRUE,_xlfn.XLOOKUP(_対策工[[#This Row],[グループ番号]],_グループ[グループ番号],_グループ[規模/部位]))</f>
        <v/>
      </c>
      <c r="K153" s="11"/>
      <c r="L153" s="9"/>
      <c r="M153" s="3"/>
      <c r="N153" t="str" cm="1">
        <f t="array" ref="N153">_xlfn.IFS(OR(_対策工[[#This Row],[シナリオ名称]]="",_対策工[[#This Row],[グループ番号]]=""),"",TRUE,_対策工[[#This Row],[グループ番号]]&amp;"-"&amp;_対策工[[#This Row],[制御1]]*100+_対策工[[#This Row],[制御2]])</f>
        <v/>
      </c>
      <c r="Q153" s="14"/>
      <c r="S153" s="12"/>
      <c r="T153" s="3"/>
    </row>
    <row r="154" spans="1:20">
      <c r="A154" s="6" cm="1">
        <f t="array" ref="A154">ROW()-ROW(_対策工[#Headers])</f>
        <v>153</v>
      </c>
      <c r="B154" s="6" t="str" cm="1">
        <f t="array" ref="B154">_xlfn.IFS(_対策工[[#This Row],[シナリオ名称]]="","",
RIGHT(_対策工[[#This Row],[シナリオ名称]],1)="①",1,
RIGHT(_対策工[[#This Row],[シナリオ名称]],1)="②",2,
RIGHT(_対策工[[#This Row],[シナリオ名称]],1)="③",3,
RIGHT(_対策工[[#This Row],[シナリオ名称]],1)="④",4,
ture,"")</f>
        <v/>
      </c>
      <c r="C154" s="3" t="str" cm="1">
        <f t="array" ref="C154">_xlfn.IFS(OR(_対策工[[#This Row],[シナリオ名称]]="",_対策工[[#This Row],[グループ番号]]=""),"",TRUE,COUNTIF(_xlfn.TAKE(_対策工[制御3],_対策工[[#This Row],[通し番号]]),_対策工[[#This Row],[制御3]]))</f>
        <v/>
      </c>
      <c r="D154" t="str">
        <f>_対策工[[#This Row],[シナリオ名称]]&amp;_対策工[[#This Row],[グループ番号]]</f>
        <v/>
      </c>
      <c r="E154" t="str" cm="1">
        <f t="array" ref="E154">_xlfn.IFS(_対策工[[#This Row],[グループ番号]]="","",TRUE,_xlfn.XLOOKUP(_対策工[[#This Row],[グループ番号]],_グループ[グループ番号],_グループ[施設番号]))</f>
        <v/>
      </c>
      <c r="F154" t="str" cm="1">
        <f t="array" ref="F154">_xlfn.IFS(_対策工[[#This Row],[グループ番号]]="","",TRUE,_xlfn.XLOOKUP(_対策工[[#This Row],[グループ番号]],_グループ[グループ番号],_グループ[地区名]))</f>
        <v/>
      </c>
      <c r="G154" t="str" cm="1">
        <f t="array" ref="G154">_xlfn.IFS(_対策工[[#This Row],[グループ番号]]="","",TRUE,_xlfn.XLOOKUP(_対策工[[#This Row],[グループ番号]],_グループ[グループ番号],_グループ[施設名]))</f>
        <v/>
      </c>
      <c r="H154" t="str" cm="1">
        <f t="array" ref="H154">_xlfn.IFS(_対策工[[#This Row],[グループ番号]]="","",TRUE,_xlfn.XLOOKUP(_対策工[[#This Row],[グループ番号]],_グループ[グループ番号],_グループ[形式/設備名]))</f>
        <v/>
      </c>
      <c r="I154" t="str" cm="1">
        <f t="array" ref="I154">_xlfn.IFS(_対策工[[#This Row],[グループ番号]]="","",TRUE,_xlfn.XLOOKUP(_対策工[[#This Row],[グループ番号]],_グループ[グループ番号],_グループ[規格/装置名]))</f>
        <v/>
      </c>
      <c r="J154" t="str" cm="1">
        <f t="array" ref="J154">_xlfn.IFS(_対策工[[#This Row],[グループ番号]]="","",TRUE,_xlfn.XLOOKUP(_対策工[[#This Row],[グループ番号]],_グループ[グループ番号],_グループ[規模/部位]))</f>
        <v/>
      </c>
      <c r="K154" s="11"/>
      <c r="L154" s="9"/>
      <c r="M154" s="3"/>
      <c r="N154" t="str" cm="1">
        <f t="array" ref="N154">_xlfn.IFS(OR(_対策工[[#This Row],[シナリオ名称]]="",_対策工[[#This Row],[グループ番号]]=""),"",TRUE,_対策工[[#This Row],[グループ番号]]&amp;"-"&amp;_対策工[[#This Row],[制御1]]*100+_対策工[[#This Row],[制御2]])</f>
        <v/>
      </c>
      <c r="Q154" s="14"/>
      <c r="S154" s="12"/>
      <c r="T154" s="3"/>
    </row>
    <row r="155" spans="1:20">
      <c r="A155" s="6" cm="1">
        <f t="array" ref="A155">ROW()-ROW(_対策工[#Headers])</f>
        <v>154</v>
      </c>
      <c r="B155" s="6" t="str" cm="1">
        <f t="array" ref="B155">_xlfn.IFS(_対策工[[#This Row],[シナリオ名称]]="","",
RIGHT(_対策工[[#This Row],[シナリオ名称]],1)="①",1,
RIGHT(_対策工[[#This Row],[シナリオ名称]],1)="②",2,
RIGHT(_対策工[[#This Row],[シナリオ名称]],1)="③",3,
RIGHT(_対策工[[#This Row],[シナリオ名称]],1)="④",4,
ture,"")</f>
        <v/>
      </c>
      <c r="C155" s="3" t="str" cm="1">
        <f t="array" ref="C155">_xlfn.IFS(OR(_対策工[[#This Row],[シナリオ名称]]="",_対策工[[#This Row],[グループ番号]]=""),"",TRUE,COUNTIF(_xlfn.TAKE(_対策工[制御3],_対策工[[#This Row],[通し番号]]),_対策工[[#This Row],[制御3]]))</f>
        <v/>
      </c>
      <c r="D155" t="str">
        <f>_対策工[[#This Row],[シナリオ名称]]&amp;_対策工[[#This Row],[グループ番号]]</f>
        <v/>
      </c>
      <c r="E155" t="str" cm="1">
        <f t="array" ref="E155">_xlfn.IFS(_対策工[[#This Row],[グループ番号]]="","",TRUE,_xlfn.XLOOKUP(_対策工[[#This Row],[グループ番号]],_グループ[グループ番号],_グループ[施設番号]))</f>
        <v/>
      </c>
      <c r="F155" t="str" cm="1">
        <f t="array" ref="F155">_xlfn.IFS(_対策工[[#This Row],[グループ番号]]="","",TRUE,_xlfn.XLOOKUP(_対策工[[#This Row],[グループ番号]],_グループ[グループ番号],_グループ[地区名]))</f>
        <v/>
      </c>
      <c r="G155" t="str" cm="1">
        <f t="array" ref="G155">_xlfn.IFS(_対策工[[#This Row],[グループ番号]]="","",TRUE,_xlfn.XLOOKUP(_対策工[[#This Row],[グループ番号]],_グループ[グループ番号],_グループ[施設名]))</f>
        <v/>
      </c>
      <c r="H155" t="str" cm="1">
        <f t="array" ref="H155">_xlfn.IFS(_対策工[[#This Row],[グループ番号]]="","",TRUE,_xlfn.XLOOKUP(_対策工[[#This Row],[グループ番号]],_グループ[グループ番号],_グループ[形式/設備名]))</f>
        <v/>
      </c>
      <c r="I155" t="str" cm="1">
        <f t="array" ref="I155">_xlfn.IFS(_対策工[[#This Row],[グループ番号]]="","",TRUE,_xlfn.XLOOKUP(_対策工[[#This Row],[グループ番号]],_グループ[グループ番号],_グループ[規格/装置名]))</f>
        <v/>
      </c>
      <c r="J155" t="str" cm="1">
        <f t="array" ref="J155">_xlfn.IFS(_対策工[[#This Row],[グループ番号]]="","",TRUE,_xlfn.XLOOKUP(_対策工[[#This Row],[グループ番号]],_グループ[グループ番号],_グループ[規模/部位]))</f>
        <v/>
      </c>
      <c r="K155" s="11"/>
      <c r="L155" s="9"/>
      <c r="M155" s="3"/>
      <c r="N155" t="str" cm="1">
        <f t="array" ref="N155">_xlfn.IFS(OR(_対策工[[#This Row],[シナリオ名称]]="",_対策工[[#This Row],[グループ番号]]=""),"",TRUE,_対策工[[#This Row],[グループ番号]]&amp;"-"&amp;_対策工[[#This Row],[制御1]]*100+_対策工[[#This Row],[制御2]])</f>
        <v/>
      </c>
      <c r="Q155" s="14"/>
      <c r="S155" s="12"/>
      <c r="T155" s="3"/>
    </row>
    <row r="156" spans="1:20">
      <c r="A156" s="6" cm="1">
        <f t="array" ref="A156">ROW()-ROW(_対策工[#Headers])</f>
        <v>155</v>
      </c>
      <c r="B156" s="6" t="str" cm="1">
        <f t="array" ref="B156">_xlfn.IFS(_対策工[[#This Row],[シナリオ名称]]="","",
RIGHT(_対策工[[#This Row],[シナリオ名称]],1)="①",1,
RIGHT(_対策工[[#This Row],[シナリオ名称]],1)="②",2,
RIGHT(_対策工[[#This Row],[シナリオ名称]],1)="③",3,
RIGHT(_対策工[[#This Row],[シナリオ名称]],1)="④",4,
ture,"")</f>
        <v/>
      </c>
      <c r="C156" s="3" t="str" cm="1">
        <f t="array" ref="C156">_xlfn.IFS(OR(_対策工[[#This Row],[シナリオ名称]]="",_対策工[[#This Row],[グループ番号]]=""),"",TRUE,COUNTIF(_xlfn.TAKE(_対策工[制御3],_対策工[[#This Row],[通し番号]]),_対策工[[#This Row],[制御3]]))</f>
        <v/>
      </c>
      <c r="D156" t="str">
        <f>_対策工[[#This Row],[シナリオ名称]]&amp;_対策工[[#This Row],[グループ番号]]</f>
        <v/>
      </c>
      <c r="E156" t="str" cm="1">
        <f t="array" ref="E156">_xlfn.IFS(_対策工[[#This Row],[グループ番号]]="","",TRUE,_xlfn.XLOOKUP(_対策工[[#This Row],[グループ番号]],_グループ[グループ番号],_グループ[施設番号]))</f>
        <v/>
      </c>
      <c r="F156" t="str" cm="1">
        <f t="array" ref="F156">_xlfn.IFS(_対策工[[#This Row],[グループ番号]]="","",TRUE,_xlfn.XLOOKUP(_対策工[[#This Row],[グループ番号]],_グループ[グループ番号],_グループ[地区名]))</f>
        <v/>
      </c>
      <c r="G156" t="str" cm="1">
        <f t="array" ref="G156">_xlfn.IFS(_対策工[[#This Row],[グループ番号]]="","",TRUE,_xlfn.XLOOKUP(_対策工[[#This Row],[グループ番号]],_グループ[グループ番号],_グループ[施設名]))</f>
        <v/>
      </c>
      <c r="H156" t="str" cm="1">
        <f t="array" ref="H156">_xlfn.IFS(_対策工[[#This Row],[グループ番号]]="","",TRUE,_xlfn.XLOOKUP(_対策工[[#This Row],[グループ番号]],_グループ[グループ番号],_グループ[形式/設備名]))</f>
        <v/>
      </c>
      <c r="I156" t="str" cm="1">
        <f t="array" ref="I156">_xlfn.IFS(_対策工[[#This Row],[グループ番号]]="","",TRUE,_xlfn.XLOOKUP(_対策工[[#This Row],[グループ番号]],_グループ[グループ番号],_グループ[規格/装置名]))</f>
        <v/>
      </c>
      <c r="J156" t="str" cm="1">
        <f t="array" ref="J156">_xlfn.IFS(_対策工[[#This Row],[グループ番号]]="","",TRUE,_xlfn.XLOOKUP(_対策工[[#This Row],[グループ番号]],_グループ[グループ番号],_グループ[規模/部位]))</f>
        <v/>
      </c>
      <c r="K156" s="11"/>
      <c r="L156" s="9"/>
      <c r="M156" s="3"/>
      <c r="N156" t="str" cm="1">
        <f t="array" ref="N156">_xlfn.IFS(OR(_対策工[[#This Row],[シナリオ名称]]="",_対策工[[#This Row],[グループ番号]]=""),"",TRUE,_対策工[[#This Row],[グループ番号]]&amp;"-"&amp;_対策工[[#This Row],[制御1]]*100+_対策工[[#This Row],[制御2]])</f>
        <v/>
      </c>
      <c r="Q156" s="14"/>
      <c r="S156" s="12"/>
      <c r="T156" s="3"/>
    </row>
    <row r="157" spans="1:20">
      <c r="A157" s="6" cm="1">
        <f t="array" ref="A157">ROW()-ROW(_対策工[#Headers])</f>
        <v>156</v>
      </c>
      <c r="B157" s="6" t="str" cm="1">
        <f t="array" ref="B157">_xlfn.IFS(_対策工[[#This Row],[シナリオ名称]]="","",
RIGHT(_対策工[[#This Row],[シナリオ名称]],1)="①",1,
RIGHT(_対策工[[#This Row],[シナリオ名称]],1)="②",2,
RIGHT(_対策工[[#This Row],[シナリオ名称]],1)="③",3,
RIGHT(_対策工[[#This Row],[シナリオ名称]],1)="④",4,
ture,"")</f>
        <v/>
      </c>
      <c r="C157" s="3" t="str" cm="1">
        <f t="array" ref="C157">_xlfn.IFS(OR(_対策工[[#This Row],[シナリオ名称]]="",_対策工[[#This Row],[グループ番号]]=""),"",TRUE,COUNTIF(_xlfn.TAKE(_対策工[制御3],_対策工[[#This Row],[通し番号]]),_対策工[[#This Row],[制御3]]))</f>
        <v/>
      </c>
      <c r="D157" t="str">
        <f>_対策工[[#This Row],[シナリオ名称]]&amp;_対策工[[#This Row],[グループ番号]]</f>
        <v/>
      </c>
      <c r="E157" t="str" cm="1">
        <f t="array" ref="E157">_xlfn.IFS(_対策工[[#This Row],[グループ番号]]="","",TRUE,_xlfn.XLOOKUP(_対策工[[#This Row],[グループ番号]],_グループ[グループ番号],_グループ[施設番号]))</f>
        <v/>
      </c>
      <c r="F157" t="str" cm="1">
        <f t="array" ref="F157">_xlfn.IFS(_対策工[[#This Row],[グループ番号]]="","",TRUE,_xlfn.XLOOKUP(_対策工[[#This Row],[グループ番号]],_グループ[グループ番号],_グループ[地区名]))</f>
        <v/>
      </c>
      <c r="G157" t="str" cm="1">
        <f t="array" ref="G157">_xlfn.IFS(_対策工[[#This Row],[グループ番号]]="","",TRUE,_xlfn.XLOOKUP(_対策工[[#This Row],[グループ番号]],_グループ[グループ番号],_グループ[施設名]))</f>
        <v/>
      </c>
      <c r="H157" t="str" cm="1">
        <f t="array" ref="H157">_xlfn.IFS(_対策工[[#This Row],[グループ番号]]="","",TRUE,_xlfn.XLOOKUP(_対策工[[#This Row],[グループ番号]],_グループ[グループ番号],_グループ[形式/設備名]))</f>
        <v/>
      </c>
      <c r="I157" t="str" cm="1">
        <f t="array" ref="I157">_xlfn.IFS(_対策工[[#This Row],[グループ番号]]="","",TRUE,_xlfn.XLOOKUP(_対策工[[#This Row],[グループ番号]],_グループ[グループ番号],_グループ[規格/装置名]))</f>
        <v/>
      </c>
      <c r="J157" t="str" cm="1">
        <f t="array" ref="J157">_xlfn.IFS(_対策工[[#This Row],[グループ番号]]="","",TRUE,_xlfn.XLOOKUP(_対策工[[#This Row],[グループ番号]],_グループ[グループ番号],_グループ[規模/部位]))</f>
        <v/>
      </c>
      <c r="K157" s="11"/>
      <c r="L157" s="9"/>
      <c r="M157" s="3"/>
      <c r="N157" t="str" cm="1">
        <f t="array" ref="N157">_xlfn.IFS(OR(_対策工[[#This Row],[シナリオ名称]]="",_対策工[[#This Row],[グループ番号]]=""),"",TRUE,_対策工[[#This Row],[グループ番号]]&amp;"-"&amp;_対策工[[#This Row],[制御1]]*100+_対策工[[#This Row],[制御2]])</f>
        <v/>
      </c>
      <c r="Q157" s="14"/>
      <c r="S157" s="12"/>
      <c r="T157" s="3"/>
    </row>
    <row r="158" spans="1:20">
      <c r="A158" s="6" cm="1">
        <f t="array" ref="A158">ROW()-ROW(_対策工[#Headers])</f>
        <v>157</v>
      </c>
      <c r="B158" s="6" t="str" cm="1">
        <f t="array" ref="B158">_xlfn.IFS(_対策工[[#This Row],[シナリオ名称]]="","",
RIGHT(_対策工[[#This Row],[シナリオ名称]],1)="①",1,
RIGHT(_対策工[[#This Row],[シナリオ名称]],1)="②",2,
RIGHT(_対策工[[#This Row],[シナリオ名称]],1)="③",3,
RIGHT(_対策工[[#This Row],[シナリオ名称]],1)="④",4,
ture,"")</f>
        <v/>
      </c>
      <c r="C158" s="3" t="str" cm="1">
        <f t="array" ref="C158">_xlfn.IFS(OR(_対策工[[#This Row],[シナリオ名称]]="",_対策工[[#This Row],[グループ番号]]=""),"",TRUE,COUNTIF(_xlfn.TAKE(_対策工[制御3],_対策工[[#This Row],[通し番号]]),_対策工[[#This Row],[制御3]]))</f>
        <v/>
      </c>
      <c r="D158" t="str">
        <f>_対策工[[#This Row],[シナリオ名称]]&amp;_対策工[[#This Row],[グループ番号]]</f>
        <v/>
      </c>
      <c r="E158" t="str" cm="1">
        <f t="array" ref="E158">_xlfn.IFS(_対策工[[#This Row],[グループ番号]]="","",TRUE,_xlfn.XLOOKUP(_対策工[[#This Row],[グループ番号]],_グループ[グループ番号],_グループ[施設番号]))</f>
        <v/>
      </c>
      <c r="F158" t="str" cm="1">
        <f t="array" ref="F158">_xlfn.IFS(_対策工[[#This Row],[グループ番号]]="","",TRUE,_xlfn.XLOOKUP(_対策工[[#This Row],[グループ番号]],_グループ[グループ番号],_グループ[地区名]))</f>
        <v/>
      </c>
      <c r="G158" t="str" cm="1">
        <f t="array" ref="G158">_xlfn.IFS(_対策工[[#This Row],[グループ番号]]="","",TRUE,_xlfn.XLOOKUP(_対策工[[#This Row],[グループ番号]],_グループ[グループ番号],_グループ[施設名]))</f>
        <v/>
      </c>
      <c r="H158" t="str" cm="1">
        <f t="array" ref="H158">_xlfn.IFS(_対策工[[#This Row],[グループ番号]]="","",TRUE,_xlfn.XLOOKUP(_対策工[[#This Row],[グループ番号]],_グループ[グループ番号],_グループ[形式/設備名]))</f>
        <v/>
      </c>
      <c r="I158" t="str" cm="1">
        <f t="array" ref="I158">_xlfn.IFS(_対策工[[#This Row],[グループ番号]]="","",TRUE,_xlfn.XLOOKUP(_対策工[[#This Row],[グループ番号]],_グループ[グループ番号],_グループ[規格/装置名]))</f>
        <v/>
      </c>
      <c r="J158" t="str" cm="1">
        <f t="array" ref="J158">_xlfn.IFS(_対策工[[#This Row],[グループ番号]]="","",TRUE,_xlfn.XLOOKUP(_対策工[[#This Row],[グループ番号]],_グループ[グループ番号],_グループ[規模/部位]))</f>
        <v/>
      </c>
      <c r="K158" s="11"/>
      <c r="L158" s="9"/>
      <c r="M158" s="3"/>
      <c r="N158" t="str" cm="1">
        <f t="array" ref="N158">_xlfn.IFS(OR(_対策工[[#This Row],[シナリオ名称]]="",_対策工[[#This Row],[グループ番号]]=""),"",TRUE,_対策工[[#This Row],[グループ番号]]&amp;"-"&amp;_対策工[[#This Row],[制御1]]*100+_対策工[[#This Row],[制御2]])</f>
        <v/>
      </c>
      <c r="Q158" s="14"/>
      <c r="S158" s="12"/>
      <c r="T158" s="3"/>
    </row>
    <row r="159" spans="1:20">
      <c r="A159" s="6" cm="1">
        <f t="array" ref="A159">ROW()-ROW(_対策工[#Headers])</f>
        <v>158</v>
      </c>
      <c r="B159" s="6" t="str" cm="1">
        <f t="array" ref="B159">_xlfn.IFS(_対策工[[#This Row],[シナリオ名称]]="","",
RIGHT(_対策工[[#This Row],[シナリオ名称]],1)="①",1,
RIGHT(_対策工[[#This Row],[シナリオ名称]],1)="②",2,
RIGHT(_対策工[[#This Row],[シナリオ名称]],1)="③",3,
RIGHT(_対策工[[#This Row],[シナリオ名称]],1)="④",4,
ture,"")</f>
        <v/>
      </c>
      <c r="C159" s="3" t="str" cm="1">
        <f t="array" ref="C159">_xlfn.IFS(OR(_対策工[[#This Row],[シナリオ名称]]="",_対策工[[#This Row],[グループ番号]]=""),"",TRUE,COUNTIF(_xlfn.TAKE(_対策工[制御3],_対策工[[#This Row],[通し番号]]),_対策工[[#This Row],[制御3]]))</f>
        <v/>
      </c>
      <c r="D159" t="str">
        <f>_対策工[[#This Row],[シナリオ名称]]&amp;_対策工[[#This Row],[グループ番号]]</f>
        <v/>
      </c>
      <c r="E159" t="str" cm="1">
        <f t="array" ref="E159">_xlfn.IFS(_対策工[[#This Row],[グループ番号]]="","",TRUE,_xlfn.XLOOKUP(_対策工[[#This Row],[グループ番号]],_グループ[グループ番号],_グループ[施設番号]))</f>
        <v/>
      </c>
      <c r="F159" t="str" cm="1">
        <f t="array" ref="F159">_xlfn.IFS(_対策工[[#This Row],[グループ番号]]="","",TRUE,_xlfn.XLOOKUP(_対策工[[#This Row],[グループ番号]],_グループ[グループ番号],_グループ[地区名]))</f>
        <v/>
      </c>
      <c r="G159" t="str" cm="1">
        <f t="array" ref="G159">_xlfn.IFS(_対策工[[#This Row],[グループ番号]]="","",TRUE,_xlfn.XLOOKUP(_対策工[[#This Row],[グループ番号]],_グループ[グループ番号],_グループ[施設名]))</f>
        <v/>
      </c>
      <c r="H159" t="str" cm="1">
        <f t="array" ref="H159">_xlfn.IFS(_対策工[[#This Row],[グループ番号]]="","",TRUE,_xlfn.XLOOKUP(_対策工[[#This Row],[グループ番号]],_グループ[グループ番号],_グループ[形式/設備名]))</f>
        <v/>
      </c>
      <c r="I159" t="str" cm="1">
        <f t="array" ref="I159">_xlfn.IFS(_対策工[[#This Row],[グループ番号]]="","",TRUE,_xlfn.XLOOKUP(_対策工[[#This Row],[グループ番号]],_グループ[グループ番号],_グループ[規格/装置名]))</f>
        <v/>
      </c>
      <c r="J159" t="str" cm="1">
        <f t="array" ref="J159">_xlfn.IFS(_対策工[[#This Row],[グループ番号]]="","",TRUE,_xlfn.XLOOKUP(_対策工[[#This Row],[グループ番号]],_グループ[グループ番号],_グループ[規模/部位]))</f>
        <v/>
      </c>
      <c r="K159" s="11"/>
      <c r="L159" s="9"/>
      <c r="M159" s="3"/>
      <c r="N159" t="str" cm="1">
        <f t="array" ref="N159">_xlfn.IFS(OR(_対策工[[#This Row],[シナリオ名称]]="",_対策工[[#This Row],[グループ番号]]=""),"",TRUE,_対策工[[#This Row],[グループ番号]]&amp;"-"&amp;_対策工[[#This Row],[制御1]]*100+_対策工[[#This Row],[制御2]])</f>
        <v/>
      </c>
      <c r="Q159" s="14"/>
      <c r="S159" s="12"/>
      <c r="T159" s="3"/>
    </row>
    <row r="160" spans="1:20">
      <c r="A160" s="6" cm="1">
        <f t="array" ref="A160">ROW()-ROW(_対策工[#Headers])</f>
        <v>159</v>
      </c>
      <c r="B160" s="6" t="str" cm="1">
        <f t="array" ref="B160">_xlfn.IFS(_対策工[[#This Row],[シナリオ名称]]="","",
RIGHT(_対策工[[#This Row],[シナリオ名称]],1)="①",1,
RIGHT(_対策工[[#This Row],[シナリオ名称]],1)="②",2,
RIGHT(_対策工[[#This Row],[シナリオ名称]],1)="③",3,
RIGHT(_対策工[[#This Row],[シナリオ名称]],1)="④",4,
ture,"")</f>
        <v/>
      </c>
      <c r="C160" s="3" t="str" cm="1">
        <f t="array" ref="C160">_xlfn.IFS(OR(_対策工[[#This Row],[シナリオ名称]]="",_対策工[[#This Row],[グループ番号]]=""),"",TRUE,COUNTIF(_xlfn.TAKE(_対策工[制御3],_対策工[[#This Row],[通し番号]]),_対策工[[#This Row],[制御3]]))</f>
        <v/>
      </c>
      <c r="D160" t="str">
        <f>_対策工[[#This Row],[シナリオ名称]]&amp;_対策工[[#This Row],[グループ番号]]</f>
        <v/>
      </c>
      <c r="E160" t="str" cm="1">
        <f t="array" ref="E160">_xlfn.IFS(_対策工[[#This Row],[グループ番号]]="","",TRUE,_xlfn.XLOOKUP(_対策工[[#This Row],[グループ番号]],_グループ[グループ番号],_グループ[施設番号]))</f>
        <v/>
      </c>
      <c r="F160" t="str" cm="1">
        <f t="array" ref="F160">_xlfn.IFS(_対策工[[#This Row],[グループ番号]]="","",TRUE,_xlfn.XLOOKUP(_対策工[[#This Row],[グループ番号]],_グループ[グループ番号],_グループ[地区名]))</f>
        <v/>
      </c>
      <c r="G160" t="str" cm="1">
        <f t="array" ref="G160">_xlfn.IFS(_対策工[[#This Row],[グループ番号]]="","",TRUE,_xlfn.XLOOKUP(_対策工[[#This Row],[グループ番号]],_グループ[グループ番号],_グループ[施設名]))</f>
        <v/>
      </c>
      <c r="H160" t="str" cm="1">
        <f t="array" ref="H160">_xlfn.IFS(_対策工[[#This Row],[グループ番号]]="","",TRUE,_xlfn.XLOOKUP(_対策工[[#This Row],[グループ番号]],_グループ[グループ番号],_グループ[形式/設備名]))</f>
        <v/>
      </c>
      <c r="I160" t="str" cm="1">
        <f t="array" ref="I160">_xlfn.IFS(_対策工[[#This Row],[グループ番号]]="","",TRUE,_xlfn.XLOOKUP(_対策工[[#This Row],[グループ番号]],_グループ[グループ番号],_グループ[規格/装置名]))</f>
        <v/>
      </c>
      <c r="J160" t="str" cm="1">
        <f t="array" ref="J160">_xlfn.IFS(_対策工[[#This Row],[グループ番号]]="","",TRUE,_xlfn.XLOOKUP(_対策工[[#This Row],[グループ番号]],_グループ[グループ番号],_グループ[規模/部位]))</f>
        <v/>
      </c>
      <c r="K160" s="11"/>
      <c r="L160" s="9"/>
      <c r="M160" s="3"/>
      <c r="N160" t="str" cm="1">
        <f t="array" ref="N160">_xlfn.IFS(OR(_対策工[[#This Row],[シナリオ名称]]="",_対策工[[#This Row],[グループ番号]]=""),"",TRUE,_対策工[[#This Row],[グループ番号]]&amp;"-"&amp;_対策工[[#This Row],[制御1]]*100+_対策工[[#This Row],[制御2]])</f>
        <v/>
      </c>
      <c r="Q160" s="14"/>
      <c r="S160" s="12"/>
      <c r="T160" s="3"/>
    </row>
    <row r="161" spans="1:20">
      <c r="A161" s="6" cm="1">
        <f t="array" ref="A161">ROW()-ROW(_対策工[#Headers])</f>
        <v>160</v>
      </c>
      <c r="B161" s="6" t="str" cm="1">
        <f t="array" ref="B161">_xlfn.IFS(_対策工[[#This Row],[シナリオ名称]]="","",
RIGHT(_対策工[[#This Row],[シナリオ名称]],1)="①",1,
RIGHT(_対策工[[#This Row],[シナリオ名称]],1)="②",2,
RIGHT(_対策工[[#This Row],[シナリオ名称]],1)="③",3,
RIGHT(_対策工[[#This Row],[シナリオ名称]],1)="④",4,
ture,"")</f>
        <v/>
      </c>
      <c r="C161" s="3" t="str" cm="1">
        <f t="array" ref="C161">_xlfn.IFS(OR(_対策工[[#This Row],[シナリオ名称]]="",_対策工[[#This Row],[グループ番号]]=""),"",TRUE,COUNTIF(_xlfn.TAKE(_対策工[制御3],_対策工[[#This Row],[通し番号]]),_対策工[[#This Row],[制御3]]))</f>
        <v/>
      </c>
      <c r="D161" t="str">
        <f>_対策工[[#This Row],[シナリオ名称]]&amp;_対策工[[#This Row],[グループ番号]]</f>
        <v/>
      </c>
      <c r="E161" t="str" cm="1">
        <f t="array" ref="E161">_xlfn.IFS(_対策工[[#This Row],[グループ番号]]="","",TRUE,_xlfn.XLOOKUP(_対策工[[#This Row],[グループ番号]],_グループ[グループ番号],_グループ[施設番号]))</f>
        <v/>
      </c>
      <c r="F161" t="str" cm="1">
        <f t="array" ref="F161">_xlfn.IFS(_対策工[[#This Row],[グループ番号]]="","",TRUE,_xlfn.XLOOKUP(_対策工[[#This Row],[グループ番号]],_グループ[グループ番号],_グループ[地区名]))</f>
        <v/>
      </c>
      <c r="G161" t="str" cm="1">
        <f t="array" ref="G161">_xlfn.IFS(_対策工[[#This Row],[グループ番号]]="","",TRUE,_xlfn.XLOOKUP(_対策工[[#This Row],[グループ番号]],_グループ[グループ番号],_グループ[施設名]))</f>
        <v/>
      </c>
      <c r="H161" t="str" cm="1">
        <f t="array" ref="H161">_xlfn.IFS(_対策工[[#This Row],[グループ番号]]="","",TRUE,_xlfn.XLOOKUP(_対策工[[#This Row],[グループ番号]],_グループ[グループ番号],_グループ[形式/設備名]))</f>
        <v/>
      </c>
      <c r="I161" t="str" cm="1">
        <f t="array" ref="I161">_xlfn.IFS(_対策工[[#This Row],[グループ番号]]="","",TRUE,_xlfn.XLOOKUP(_対策工[[#This Row],[グループ番号]],_グループ[グループ番号],_グループ[規格/装置名]))</f>
        <v/>
      </c>
      <c r="J161" t="str" cm="1">
        <f t="array" ref="J161">_xlfn.IFS(_対策工[[#This Row],[グループ番号]]="","",TRUE,_xlfn.XLOOKUP(_対策工[[#This Row],[グループ番号]],_グループ[グループ番号],_グループ[規模/部位]))</f>
        <v/>
      </c>
      <c r="K161" s="11"/>
      <c r="L161" s="9"/>
      <c r="M161" s="3"/>
      <c r="N161" t="str" cm="1">
        <f t="array" ref="N161">_xlfn.IFS(OR(_対策工[[#This Row],[シナリオ名称]]="",_対策工[[#This Row],[グループ番号]]=""),"",TRUE,_対策工[[#This Row],[グループ番号]]&amp;"-"&amp;_対策工[[#This Row],[制御1]]*100+_対策工[[#This Row],[制御2]])</f>
        <v/>
      </c>
      <c r="Q161" s="14"/>
      <c r="S161" s="12"/>
      <c r="T161" s="3"/>
    </row>
    <row r="162" spans="1:20">
      <c r="A162" s="6" cm="1">
        <f t="array" ref="A162">ROW()-ROW(_対策工[#Headers])</f>
        <v>161</v>
      </c>
      <c r="B162" s="6" t="str" cm="1">
        <f t="array" ref="B162">_xlfn.IFS(_対策工[[#This Row],[シナリオ名称]]="","",
RIGHT(_対策工[[#This Row],[シナリオ名称]],1)="①",1,
RIGHT(_対策工[[#This Row],[シナリオ名称]],1)="②",2,
RIGHT(_対策工[[#This Row],[シナリオ名称]],1)="③",3,
RIGHT(_対策工[[#This Row],[シナリオ名称]],1)="④",4,
ture,"")</f>
        <v/>
      </c>
      <c r="C162" s="3" t="str" cm="1">
        <f t="array" ref="C162">_xlfn.IFS(OR(_対策工[[#This Row],[シナリオ名称]]="",_対策工[[#This Row],[グループ番号]]=""),"",TRUE,COUNTIF(_xlfn.TAKE(_対策工[制御3],_対策工[[#This Row],[通し番号]]),_対策工[[#This Row],[制御3]]))</f>
        <v/>
      </c>
      <c r="D162" t="str">
        <f>_対策工[[#This Row],[シナリオ名称]]&amp;_対策工[[#This Row],[グループ番号]]</f>
        <v/>
      </c>
      <c r="E162" t="str" cm="1">
        <f t="array" ref="E162">_xlfn.IFS(_対策工[[#This Row],[グループ番号]]="","",TRUE,_xlfn.XLOOKUP(_対策工[[#This Row],[グループ番号]],_グループ[グループ番号],_グループ[施設番号]))</f>
        <v/>
      </c>
      <c r="F162" t="str" cm="1">
        <f t="array" ref="F162">_xlfn.IFS(_対策工[[#This Row],[グループ番号]]="","",TRUE,_xlfn.XLOOKUP(_対策工[[#This Row],[グループ番号]],_グループ[グループ番号],_グループ[地区名]))</f>
        <v/>
      </c>
      <c r="G162" t="str" cm="1">
        <f t="array" ref="G162">_xlfn.IFS(_対策工[[#This Row],[グループ番号]]="","",TRUE,_xlfn.XLOOKUP(_対策工[[#This Row],[グループ番号]],_グループ[グループ番号],_グループ[施設名]))</f>
        <v/>
      </c>
      <c r="H162" t="str" cm="1">
        <f t="array" ref="H162">_xlfn.IFS(_対策工[[#This Row],[グループ番号]]="","",TRUE,_xlfn.XLOOKUP(_対策工[[#This Row],[グループ番号]],_グループ[グループ番号],_グループ[形式/設備名]))</f>
        <v/>
      </c>
      <c r="I162" t="str" cm="1">
        <f t="array" ref="I162">_xlfn.IFS(_対策工[[#This Row],[グループ番号]]="","",TRUE,_xlfn.XLOOKUP(_対策工[[#This Row],[グループ番号]],_グループ[グループ番号],_グループ[規格/装置名]))</f>
        <v/>
      </c>
      <c r="J162" t="str" cm="1">
        <f t="array" ref="J162">_xlfn.IFS(_対策工[[#This Row],[グループ番号]]="","",TRUE,_xlfn.XLOOKUP(_対策工[[#This Row],[グループ番号]],_グループ[グループ番号],_グループ[規模/部位]))</f>
        <v/>
      </c>
      <c r="K162" s="11"/>
      <c r="L162" s="9"/>
      <c r="M162" s="3"/>
      <c r="N162" t="str" cm="1">
        <f t="array" ref="N162">_xlfn.IFS(OR(_対策工[[#This Row],[シナリオ名称]]="",_対策工[[#This Row],[グループ番号]]=""),"",TRUE,_対策工[[#This Row],[グループ番号]]&amp;"-"&amp;_対策工[[#This Row],[制御1]]*100+_対策工[[#This Row],[制御2]])</f>
        <v/>
      </c>
      <c r="Q162" s="14"/>
      <c r="S162" s="12"/>
      <c r="T162" s="3"/>
    </row>
    <row r="163" spans="1:20">
      <c r="A163" s="6" cm="1">
        <f t="array" ref="A163">ROW()-ROW(_対策工[#Headers])</f>
        <v>162</v>
      </c>
      <c r="B163" s="6" t="str" cm="1">
        <f t="array" ref="B163">_xlfn.IFS(_対策工[[#This Row],[シナリオ名称]]="","",
RIGHT(_対策工[[#This Row],[シナリオ名称]],1)="①",1,
RIGHT(_対策工[[#This Row],[シナリオ名称]],1)="②",2,
RIGHT(_対策工[[#This Row],[シナリオ名称]],1)="③",3,
RIGHT(_対策工[[#This Row],[シナリオ名称]],1)="④",4,
ture,"")</f>
        <v/>
      </c>
      <c r="C163" s="3" t="str" cm="1">
        <f t="array" ref="C163">_xlfn.IFS(OR(_対策工[[#This Row],[シナリオ名称]]="",_対策工[[#This Row],[グループ番号]]=""),"",TRUE,COUNTIF(_xlfn.TAKE(_対策工[制御3],_対策工[[#This Row],[通し番号]]),_対策工[[#This Row],[制御3]]))</f>
        <v/>
      </c>
      <c r="D163" t="str">
        <f>_対策工[[#This Row],[シナリオ名称]]&amp;_対策工[[#This Row],[グループ番号]]</f>
        <v/>
      </c>
      <c r="E163" t="str" cm="1">
        <f t="array" ref="E163">_xlfn.IFS(_対策工[[#This Row],[グループ番号]]="","",TRUE,_xlfn.XLOOKUP(_対策工[[#This Row],[グループ番号]],_グループ[グループ番号],_グループ[施設番号]))</f>
        <v/>
      </c>
      <c r="F163" t="str" cm="1">
        <f t="array" ref="F163">_xlfn.IFS(_対策工[[#This Row],[グループ番号]]="","",TRUE,_xlfn.XLOOKUP(_対策工[[#This Row],[グループ番号]],_グループ[グループ番号],_グループ[地区名]))</f>
        <v/>
      </c>
      <c r="G163" t="str" cm="1">
        <f t="array" ref="G163">_xlfn.IFS(_対策工[[#This Row],[グループ番号]]="","",TRUE,_xlfn.XLOOKUP(_対策工[[#This Row],[グループ番号]],_グループ[グループ番号],_グループ[施設名]))</f>
        <v/>
      </c>
      <c r="H163" t="str" cm="1">
        <f t="array" ref="H163">_xlfn.IFS(_対策工[[#This Row],[グループ番号]]="","",TRUE,_xlfn.XLOOKUP(_対策工[[#This Row],[グループ番号]],_グループ[グループ番号],_グループ[形式/設備名]))</f>
        <v/>
      </c>
      <c r="I163" t="str" cm="1">
        <f t="array" ref="I163">_xlfn.IFS(_対策工[[#This Row],[グループ番号]]="","",TRUE,_xlfn.XLOOKUP(_対策工[[#This Row],[グループ番号]],_グループ[グループ番号],_グループ[規格/装置名]))</f>
        <v/>
      </c>
      <c r="J163" t="str" cm="1">
        <f t="array" ref="J163">_xlfn.IFS(_対策工[[#This Row],[グループ番号]]="","",TRUE,_xlfn.XLOOKUP(_対策工[[#This Row],[グループ番号]],_グループ[グループ番号],_グループ[規模/部位]))</f>
        <v/>
      </c>
      <c r="K163" s="11"/>
      <c r="L163" s="9"/>
      <c r="M163" s="3"/>
      <c r="N163" t="str" cm="1">
        <f t="array" ref="N163">_xlfn.IFS(OR(_対策工[[#This Row],[シナリオ名称]]="",_対策工[[#This Row],[グループ番号]]=""),"",TRUE,_対策工[[#This Row],[グループ番号]]&amp;"-"&amp;_対策工[[#This Row],[制御1]]*100+_対策工[[#This Row],[制御2]])</f>
        <v/>
      </c>
      <c r="Q163" s="14"/>
      <c r="S163" s="12"/>
      <c r="T163" s="3"/>
    </row>
    <row r="164" spans="1:20">
      <c r="A164" s="6" cm="1">
        <f t="array" ref="A164">ROW()-ROW(_対策工[#Headers])</f>
        <v>163</v>
      </c>
      <c r="B164" s="6" t="str" cm="1">
        <f t="array" ref="B164">_xlfn.IFS(_対策工[[#This Row],[シナリオ名称]]="","",
RIGHT(_対策工[[#This Row],[シナリオ名称]],1)="①",1,
RIGHT(_対策工[[#This Row],[シナリオ名称]],1)="②",2,
RIGHT(_対策工[[#This Row],[シナリオ名称]],1)="③",3,
RIGHT(_対策工[[#This Row],[シナリオ名称]],1)="④",4,
ture,"")</f>
        <v/>
      </c>
      <c r="C164" s="3" t="str" cm="1">
        <f t="array" ref="C164">_xlfn.IFS(OR(_対策工[[#This Row],[シナリオ名称]]="",_対策工[[#This Row],[グループ番号]]=""),"",TRUE,COUNTIF(_xlfn.TAKE(_対策工[制御3],_対策工[[#This Row],[通し番号]]),_対策工[[#This Row],[制御3]]))</f>
        <v/>
      </c>
      <c r="D164" t="str">
        <f>_対策工[[#This Row],[シナリオ名称]]&amp;_対策工[[#This Row],[グループ番号]]</f>
        <v/>
      </c>
      <c r="E164" t="str" cm="1">
        <f t="array" ref="E164">_xlfn.IFS(_対策工[[#This Row],[グループ番号]]="","",TRUE,_xlfn.XLOOKUP(_対策工[[#This Row],[グループ番号]],_グループ[グループ番号],_グループ[施設番号]))</f>
        <v/>
      </c>
      <c r="F164" t="str" cm="1">
        <f t="array" ref="F164">_xlfn.IFS(_対策工[[#This Row],[グループ番号]]="","",TRUE,_xlfn.XLOOKUP(_対策工[[#This Row],[グループ番号]],_グループ[グループ番号],_グループ[地区名]))</f>
        <v/>
      </c>
      <c r="G164" t="str" cm="1">
        <f t="array" ref="G164">_xlfn.IFS(_対策工[[#This Row],[グループ番号]]="","",TRUE,_xlfn.XLOOKUP(_対策工[[#This Row],[グループ番号]],_グループ[グループ番号],_グループ[施設名]))</f>
        <v/>
      </c>
      <c r="H164" t="str" cm="1">
        <f t="array" ref="H164">_xlfn.IFS(_対策工[[#This Row],[グループ番号]]="","",TRUE,_xlfn.XLOOKUP(_対策工[[#This Row],[グループ番号]],_グループ[グループ番号],_グループ[形式/設備名]))</f>
        <v/>
      </c>
      <c r="I164" t="str" cm="1">
        <f t="array" ref="I164">_xlfn.IFS(_対策工[[#This Row],[グループ番号]]="","",TRUE,_xlfn.XLOOKUP(_対策工[[#This Row],[グループ番号]],_グループ[グループ番号],_グループ[規格/装置名]))</f>
        <v/>
      </c>
      <c r="J164" t="str" cm="1">
        <f t="array" ref="J164">_xlfn.IFS(_対策工[[#This Row],[グループ番号]]="","",TRUE,_xlfn.XLOOKUP(_対策工[[#This Row],[グループ番号]],_グループ[グループ番号],_グループ[規模/部位]))</f>
        <v/>
      </c>
      <c r="K164" s="11"/>
      <c r="L164" s="9"/>
      <c r="M164" s="3"/>
      <c r="N164" t="str" cm="1">
        <f t="array" ref="N164">_xlfn.IFS(OR(_対策工[[#This Row],[シナリオ名称]]="",_対策工[[#This Row],[グループ番号]]=""),"",TRUE,_対策工[[#This Row],[グループ番号]]&amp;"-"&amp;_対策工[[#This Row],[制御1]]*100+_対策工[[#This Row],[制御2]])</f>
        <v/>
      </c>
      <c r="Q164" s="14"/>
      <c r="S164" s="12"/>
      <c r="T164" s="3"/>
    </row>
    <row r="165" spans="1:20">
      <c r="A165" s="6" cm="1">
        <f t="array" ref="A165">ROW()-ROW(_対策工[#Headers])</f>
        <v>164</v>
      </c>
      <c r="B165" s="6" t="str" cm="1">
        <f t="array" ref="B165">_xlfn.IFS(_対策工[[#This Row],[シナリオ名称]]="","",
RIGHT(_対策工[[#This Row],[シナリオ名称]],1)="①",1,
RIGHT(_対策工[[#This Row],[シナリオ名称]],1)="②",2,
RIGHT(_対策工[[#This Row],[シナリオ名称]],1)="③",3,
RIGHT(_対策工[[#This Row],[シナリオ名称]],1)="④",4,
ture,"")</f>
        <v/>
      </c>
      <c r="C165" s="3" t="str" cm="1">
        <f t="array" ref="C165">_xlfn.IFS(OR(_対策工[[#This Row],[シナリオ名称]]="",_対策工[[#This Row],[グループ番号]]=""),"",TRUE,COUNTIF(_xlfn.TAKE(_対策工[制御3],_対策工[[#This Row],[通し番号]]),_対策工[[#This Row],[制御3]]))</f>
        <v/>
      </c>
      <c r="D165" t="str">
        <f>_対策工[[#This Row],[シナリオ名称]]&amp;_対策工[[#This Row],[グループ番号]]</f>
        <v/>
      </c>
      <c r="E165" t="str" cm="1">
        <f t="array" ref="E165">_xlfn.IFS(_対策工[[#This Row],[グループ番号]]="","",TRUE,_xlfn.XLOOKUP(_対策工[[#This Row],[グループ番号]],_グループ[グループ番号],_グループ[施設番号]))</f>
        <v/>
      </c>
      <c r="F165" t="str" cm="1">
        <f t="array" ref="F165">_xlfn.IFS(_対策工[[#This Row],[グループ番号]]="","",TRUE,_xlfn.XLOOKUP(_対策工[[#This Row],[グループ番号]],_グループ[グループ番号],_グループ[地区名]))</f>
        <v/>
      </c>
      <c r="G165" t="str" cm="1">
        <f t="array" ref="G165">_xlfn.IFS(_対策工[[#This Row],[グループ番号]]="","",TRUE,_xlfn.XLOOKUP(_対策工[[#This Row],[グループ番号]],_グループ[グループ番号],_グループ[施設名]))</f>
        <v/>
      </c>
      <c r="H165" t="str" cm="1">
        <f t="array" ref="H165">_xlfn.IFS(_対策工[[#This Row],[グループ番号]]="","",TRUE,_xlfn.XLOOKUP(_対策工[[#This Row],[グループ番号]],_グループ[グループ番号],_グループ[形式/設備名]))</f>
        <v/>
      </c>
      <c r="I165" t="str" cm="1">
        <f t="array" ref="I165">_xlfn.IFS(_対策工[[#This Row],[グループ番号]]="","",TRUE,_xlfn.XLOOKUP(_対策工[[#This Row],[グループ番号]],_グループ[グループ番号],_グループ[規格/装置名]))</f>
        <v/>
      </c>
      <c r="J165" t="str" cm="1">
        <f t="array" ref="J165">_xlfn.IFS(_対策工[[#This Row],[グループ番号]]="","",TRUE,_xlfn.XLOOKUP(_対策工[[#This Row],[グループ番号]],_グループ[グループ番号],_グループ[規模/部位]))</f>
        <v/>
      </c>
      <c r="K165" s="11"/>
      <c r="L165" s="9"/>
      <c r="M165" s="3"/>
      <c r="N165" t="str" cm="1">
        <f t="array" ref="N165">_xlfn.IFS(OR(_対策工[[#This Row],[シナリオ名称]]="",_対策工[[#This Row],[グループ番号]]=""),"",TRUE,_対策工[[#This Row],[グループ番号]]&amp;"-"&amp;_対策工[[#This Row],[制御1]]*100+_対策工[[#This Row],[制御2]])</f>
        <v/>
      </c>
      <c r="Q165" s="14"/>
      <c r="S165" s="12"/>
      <c r="T165" s="3"/>
    </row>
    <row r="166" spans="1:20">
      <c r="A166" s="6" cm="1">
        <f t="array" ref="A166">ROW()-ROW(_対策工[#Headers])</f>
        <v>165</v>
      </c>
      <c r="B166" s="6" t="str" cm="1">
        <f t="array" ref="B166">_xlfn.IFS(_対策工[[#This Row],[シナリオ名称]]="","",
RIGHT(_対策工[[#This Row],[シナリオ名称]],1)="①",1,
RIGHT(_対策工[[#This Row],[シナリオ名称]],1)="②",2,
RIGHT(_対策工[[#This Row],[シナリオ名称]],1)="③",3,
RIGHT(_対策工[[#This Row],[シナリオ名称]],1)="④",4,
ture,"")</f>
        <v/>
      </c>
      <c r="C166" s="3" t="str" cm="1">
        <f t="array" ref="C166">_xlfn.IFS(OR(_対策工[[#This Row],[シナリオ名称]]="",_対策工[[#This Row],[グループ番号]]=""),"",TRUE,COUNTIF(_xlfn.TAKE(_対策工[制御3],_対策工[[#This Row],[通し番号]]),_対策工[[#This Row],[制御3]]))</f>
        <v/>
      </c>
      <c r="D166" t="str">
        <f>_対策工[[#This Row],[シナリオ名称]]&amp;_対策工[[#This Row],[グループ番号]]</f>
        <v/>
      </c>
      <c r="E166" t="str" cm="1">
        <f t="array" ref="E166">_xlfn.IFS(_対策工[[#This Row],[グループ番号]]="","",TRUE,_xlfn.XLOOKUP(_対策工[[#This Row],[グループ番号]],_グループ[グループ番号],_グループ[施設番号]))</f>
        <v/>
      </c>
      <c r="F166" t="str" cm="1">
        <f t="array" ref="F166">_xlfn.IFS(_対策工[[#This Row],[グループ番号]]="","",TRUE,_xlfn.XLOOKUP(_対策工[[#This Row],[グループ番号]],_グループ[グループ番号],_グループ[地区名]))</f>
        <v/>
      </c>
      <c r="G166" t="str" cm="1">
        <f t="array" ref="G166">_xlfn.IFS(_対策工[[#This Row],[グループ番号]]="","",TRUE,_xlfn.XLOOKUP(_対策工[[#This Row],[グループ番号]],_グループ[グループ番号],_グループ[施設名]))</f>
        <v/>
      </c>
      <c r="H166" t="str" cm="1">
        <f t="array" ref="H166">_xlfn.IFS(_対策工[[#This Row],[グループ番号]]="","",TRUE,_xlfn.XLOOKUP(_対策工[[#This Row],[グループ番号]],_グループ[グループ番号],_グループ[形式/設備名]))</f>
        <v/>
      </c>
      <c r="I166" t="str" cm="1">
        <f t="array" ref="I166">_xlfn.IFS(_対策工[[#This Row],[グループ番号]]="","",TRUE,_xlfn.XLOOKUP(_対策工[[#This Row],[グループ番号]],_グループ[グループ番号],_グループ[規格/装置名]))</f>
        <v/>
      </c>
      <c r="J166" t="str" cm="1">
        <f t="array" ref="J166">_xlfn.IFS(_対策工[[#This Row],[グループ番号]]="","",TRUE,_xlfn.XLOOKUP(_対策工[[#This Row],[グループ番号]],_グループ[グループ番号],_グループ[規模/部位]))</f>
        <v/>
      </c>
      <c r="K166" s="11"/>
      <c r="L166" s="9"/>
      <c r="M166" s="3"/>
      <c r="N166" t="str" cm="1">
        <f t="array" ref="N166">_xlfn.IFS(OR(_対策工[[#This Row],[シナリオ名称]]="",_対策工[[#This Row],[グループ番号]]=""),"",TRUE,_対策工[[#This Row],[グループ番号]]&amp;"-"&amp;_対策工[[#This Row],[制御1]]*100+_対策工[[#This Row],[制御2]])</f>
        <v/>
      </c>
      <c r="Q166" s="14"/>
      <c r="S166" s="12"/>
      <c r="T166" s="3"/>
    </row>
    <row r="167" spans="1:20">
      <c r="A167" s="6" cm="1">
        <f t="array" ref="A167">ROW()-ROW(_対策工[#Headers])</f>
        <v>166</v>
      </c>
      <c r="B167" s="6" t="str" cm="1">
        <f t="array" ref="B167">_xlfn.IFS(_対策工[[#This Row],[シナリオ名称]]="","",
RIGHT(_対策工[[#This Row],[シナリオ名称]],1)="①",1,
RIGHT(_対策工[[#This Row],[シナリオ名称]],1)="②",2,
RIGHT(_対策工[[#This Row],[シナリオ名称]],1)="③",3,
RIGHT(_対策工[[#This Row],[シナリオ名称]],1)="④",4,
ture,"")</f>
        <v/>
      </c>
      <c r="C167" s="3" t="str" cm="1">
        <f t="array" ref="C167">_xlfn.IFS(OR(_対策工[[#This Row],[シナリオ名称]]="",_対策工[[#This Row],[グループ番号]]=""),"",TRUE,COUNTIF(_xlfn.TAKE(_対策工[制御3],_対策工[[#This Row],[通し番号]]),_対策工[[#This Row],[制御3]]))</f>
        <v/>
      </c>
      <c r="D167" t="str">
        <f>_対策工[[#This Row],[シナリオ名称]]&amp;_対策工[[#This Row],[グループ番号]]</f>
        <v/>
      </c>
      <c r="E167" t="str" cm="1">
        <f t="array" ref="E167">_xlfn.IFS(_対策工[[#This Row],[グループ番号]]="","",TRUE,_xlfn.XLOOKUP(_対策工[[#This Row],[グループ番号]],_グループ[グループ番号],_グループ[施設番号]))</f>
        <v/>
      </c>
      <c r="F167" t="str" cm="1">
        <f t="array" ref="F167">_xlfn.IFS(_対策工[[#This Row],[グループ番号]]="","",TRUE,_xlfn.XLOOKUP(_対策工[[#This Row],[グループ番号]],_グループ[グループ番号],_グループ[地区名]))</f>
        <v/>
      </c>
      <c r="G167" t="str" cm="1">
        <f t="array" ref="G167">_xlfn.IFS(_対策工[[#This Row],[グループ番号]]="","",TRUE,_xlfn.XLOOKUP(_対策工[[#This Row],[グループ番号]],_グループ[グループ番号],_グループ[施設名]))</f>
        <v/>
      </c>
      <c r="H167" t="str" cm="1">
        <f t="array" ref="H167">_xlfn.IFS(_対策工[[#This Row],[グループ番号]]="","",TRUE,_xlfn.XLOOKUP(_対策工[[#This Row],[グループ番号]],_グループ[グループ番号],_グループ[形式/設備名]))</f>
        <v/>
      </c>
      <c r="I167" t="str" cm="1">
        <f t="array" ref="I167">_xlfn.IFS(_対策工[[#This Row],[グループ番号]]="","",TRUE,_xlfn.XLOOKUP(_対策工[[#This Row],[グループ番号]],_グループ[グループ番号],_グループ[規格/装置名]))</f>
        <v/>
      </c>
      <c r="J167" t="str" cm="1">
        <f t="array" ref="J167">_xlfn.IFS(_対策工[[#This Row],[グループ番号]]="","",TRUE,_xlfn.XLOOKUP(_対策工[[#This Row],[グループ番号]],_グループ[グループ番号],_グループ[規模/部位]))</f>
        <v/>
      </c>
      <c r="K167" s="11"/>
      <c r="L167" s="9"/>
      <c r="M167" s="3"/>
      <c r="N167" t="str" cm="1">
        <f t="array" ref="N167">_xlfn.IFS(OR(_対策工[[#This Row],[シナリオ名称]]="",_対策工[[#This Row],[グループ番号]]=""),"",TRUE,_対策工[[#This Row],[グループ番号]]&amp;"-"&amp;_対策工[[#This Row],[制御1]]*100+_対策工[[#This Row],[制御2]])</f>
        <v/>
      </c>
      <c r="Q167" s="14"/>
      <c r="S167" s="12"/>
      <c r="T167" s="3"/>
    </row>
    <row r="168" spans="1:20">
      <c r="A168" s="6" cm="1">
        <f t="array" ref="A168">ROW()-ROW(_対策工[#Headers])</f>
        <v>167</v>
      </c>
      <c r="B168" s="6" t="str" cm="1">
        <f t="array" ref="B168">_xlfn.IFS(_対策工[[#This Row],[シナリオ名称]]="","",
RIGHT(_対策工[[#This Row],[シナリオ名称]],1)="①",1,
RIGHT(_対策工[[#This Row],[シナリオ名称]],1)="②",2,
RIGHT(_対策工[[#This Row],[シナリオ名称]],1)="③",3,
RIGHT(_対策工[[#This Row],[シナリオ名称]],1)="④",4,
ture,"")</f>
        <v/>
      </c>
      <c r="C168" s="3" t="str" cm="1">
        <f t="array" ref="C168">_xlfn.IFS(OR(_対策工[[#This Row],[シナリオ名称]]="",_対策工[[#This Row],[グループ番号]]=""),"",TRUE,COUNTIF(_xlfn.TAKE(_対策工[制御3],_対策工[[#This Row],[通し番号]]),_対策工[[#This Row],[制御3]]))</f>
        <v/>
      </c>
      <c r="D168" t="str">
        <f>_対策工[[#This Row],[シナリオ名称]]&amp;_対策工[[#This Row],[グループ番号]]</f>
        <v/>
      </c>
      <c r="E168" t="str" cm="1">
        <f t="array" ref="E168">_xlfn.IFS(_対策工[[#This Row],[グループ番号]]="","",TRUE,_xlfn.XLOOKUP(_対策工[[#This Row],[グループ番号]],_グループ[グループ番号],_グループ[施設番号]))</f>
        <v/>
      </c>
      <c r="F168" t="str" cm="1">
        <f t="array" ref="F168">_xlfn.IFS(_対策工[[#This Row],[グループ番号]]="","",TRUE,_xlfn.XLOOKUP(_対策工[[#This Row],[グループ番号]],_グループ[グループ番号],_グループ[地区名]))</f>
        <v/>
      </c>
      <c r="G168" t="str" cm="1">
        <f t="array" ref="G168">_xlfn.IFS(_対策工[[#This Row],[グループ番号]]="","",TRUE,_xlfn.XLOOKUP(_対策工[[#This Row],[グループ番号]],_グループ[グループ番号],_グループ[施設名]))</f>
        <v/>
      </c>
      <c r="H168" t="str" cm="1">
        <f t="array" ref="H168">_xlfn.IFS(_対策工[[#This Row],[グループ番号]]="","",TRUE,_xlfn.XLOOKUP(_対策工[[#This Row],[グループ番号]],_グループ[グループ番号],_グループ[形式/設備名]))</f>
        <v/>
      </c>
      <c r="I168" t="str" cm="1">
        <f t="array" ref="I168">_xlfn.IFS(_対策工[[#This Row],[グループ番号]]="","",TRUE,_xlfn.XLOOKUP(_対策工[[#This Row],[グループ番号]],_グループ[グループ番号],_グループ[規格/装置名]))</f>
        <v/>
      </c>
      <c r="J168" t="str" cm="1">
        <f t="array" ref="J168">_xlfn.IFS(_対策工[[#This Row],[グループ番号]]="","",TRUE,_xlfn.XLOOKUP(_対策工[[#This Row],[グループ番号]],_グループ[グループ番号],_グループ[規模/部位]))</f>
        <v/>
      </c>
      <c r="K168" s="11"/>
      <c r="L168" s="9"/>
      <c r="M168" s="3"/>
      <c r="N168" t="str" cm="1">
        <f t="array" ref="N168">_xlfn.IFS(OR(_対策工[[#This Row],[シナリオ名称]]="",_対策工[[#This Row],[グループ番号]]=""),"",TRUE,_対策工[[#This Row],[グループ番号]]&amp;"-"&amp;_対策工[[#This Row],[制御1]]*100+_対策工[[#This Row],[制御2]])</f>
        <v/>
      </c>
      <c r="Q168" s="14"/>
      <c r="S168" s="12"/>
      <c r="T168" s="3"/>
    </row>
    <row r="169" spans="1:20">
      <c r="A169" s="6" cm="1">
        <f t="array" ref="A169">ROW()-ROW(_対策工[#Headers])</f>
        <v>168</v>
      </c>
      <c r="B169" s="6" t="str" cm="1">
        <f t="array" ref="B169">_xlfn.IFS(_対策工[[#This Row],[シナリオ名称]]="","",
RIGHT(_対策工[[#This Row],[シナリオ名称]],1)="①",1,
RIGHT(_対策工[[#This Row],[シナリオ名称]],1)="②",2,
RIGHT(_対策工[[#This Row],[シナリオ名称]],1)="③",3,
RIGHT(_対策工[[#This Row],[シナリオ名称]],1)="④",4,
ture,"")</f>
        <v/>
      </c>
      <c r="C169" s="3" t="str" cm="1">
        <f t="array" ref="C169">_xlfn.IFS(OR(_対策工[[#This Row],[シナリオ名称]]="",_対策工[[#This Row],[グループ番号]]=""),"",TRUE,COUNTIF(_xlfn.TAKE(_対策工[制御3],_対策工[[#This Row],[通し番号]]),_対策工[[#This Row],[制御3]]))</f>
        <v/>
      </c>
      <c r="D169" t="str">
        <f>_対策工[[#This Row],[シナリオ名称]]&amp;_対策工[[#This Row],[グループ番号]]</f>
        <v/>
      </c>
      <c r="E169" t="str" cm="1">
        <f t="array" ref="E169">_xlfn.IFS(_対策工[[#This Row],[グループ番号]]="","",TRUE,_xlfn.XLOOKUP(_対策工[[#This Row],[グループ番号]],_グループ[グループ番号],_グループ[施設番号]))</f>
        <v/>
      </c>
      <c r="F169" t="str" cm="1">
        <f t="array" ref="F169">_xlfn.IFS(_対策工[[#This Row],[グループ番号]]="","",TRUE,_xlfn.XLOOKUP(_対策工[[#This Row],[グループ番号]],_グループ[グループ番号],_グループ[地区名]))</f>
        <v/>
      </c>
      <c r="G169" t="str" cm="1">
        <f t="array" ref="G169">_xlfn.IFS(_対策工[[#This Row],[グループ番号]]="","",TRUE,_xlfn.XLOOKUP(_対策工[[#This Row],[グループ番号]],_グループ[グループ番号],_グループ[施設名]))</f>
        <v/>
      </c>
      <c r="H169" t="str" cm="1">
        <f t="array" ref="H169">_xlfn.IFS(_対策工[[#This Row],[グループ番号]]="","",TRUE,_xlfn.XLOOKUP(_対策工[[#This Row],[グループ番号]],_グループ[グループ番号],_グループ[形式/設備名]))</f>
        <v/>
      </c>
      <c r="I169" t="str" cm="1">
        <f t="array" ref="I169">_xlfn.IFS(_対策工[[#This Row],[グループ番号]]="","",TRUE,_xlfn.XLOOKUP(_対策工[[#This Row],[グループ番号]],_グループ[グループ番号],_グループ[規格/装置名]))</f>
        <v/>
      </c>
      <c r="J169" t="str" cm="1">
        <f t="array" ref="J169">_xlfn.IFS(_対策工[[#This Row],[グループ番号]]="","",TRUE,_xlfn.XLOOKUP(_対策工[[#This Row],[グループ番号]],_グループ[グループ番号],_グループ[規模/部位]))</f>
        <v/>
      </c>
      <c r="K169" s="11"/>
      <c r="L169" s="9"/>
      <c r="M169" s="3"/>
      <c r="N169" t="str" cm="1">
        <f t="array" ref="N169">_xlfn.IFS(OR(_対策工[[#This Row],[シナリオ名称]]="",_対策工[[#This Row],[グループ番号]]=""),"",TRUE,_対策工[[#This Row],[グループ番号]]&amp;"-"&amp;_対策工[[#This Row],[制御1]]*100+_対策工[[#This Row],[制御2]])</f>
        <v/>
      </c>
      <c r="Q169" s="14"/>
      <c r="S169" s="12"/>
      <c r="T169" s="3"/>
    </row>
    <row r="170" spans="1:20">
      <c r="A170" s="6" cm="1">
        <f t="array" ref="A170">ROW()-ROW(_対策工[#Headers])</f>
        <v>169</v>
      </c>
      <c r="B170" s="6" t="str" cm="1">
        <f t="array" ref="B170">_xlfn.IFS(_対策工[[#This Row],[シナリオ名称]]="","",
RIGHT(_対策工[[#This Row],[シナリオ名称]],1)="①",1,
RIGHT(_対策工[[#This Row],[シナリオ名称]],1)="②",2,
RIGHT(_対策工[[#This Row],[シナリオ名称]],1)="③",3,
RIGHT(_対策工[[#This Row],[シナリオ名称]],1)="④",4,
ture,"")</f>
        <v/>
      </c>
      <c r="C170" s="3" t="str" cm="1">
        <f t="array" ref="C170">_xlfn.IFS(OR(_対策工[[#This Row],[シナリオ名称]]="",_対策工[[#This Row],[グループ番号]]=""),"",TRUE,COUNTIF(_xlfn.TAKE(_対策工[制御3],_対策工[[#This Row],[通し番号]]),_対策工[[#This Row],[制御3]]))</f>
        <v/>
      </c>
      <c r="D170" t="str">
        <f>_対策工[[#This Row],[シナリオ名称]]&amp;_対策工[[#This Row],[グループ番号]]</f>
        <v/>
      </c>
      <c r="E170" t="str" cm="1">
        <f t="array" ref="E170">_xlfn.IFS(_対策工[[#This Row],[グループ番号]]="","",TRUE,_xlfn.XLOOKUP(_対策工[[#This Row],[グループ番号]],_グループ[グループ番号],_グループ[施設番号]))</f>
        <v/>
      </c>
      <c r="F170" t="str" cm="1">
        <f t="array" ref="F170">_xlfn.IFS(_対策工[[#This Row],[グループ番号]]="","",TRUE,_xlfn.XLOOKUP(_対策工[[#This Row],[グループ番号]],_グループ[グループ番号],_グループ[地区名]))</f>
        <v/>
      </c>
      <c r="G170" t="str" cm="1">
        <f t="array" ref="G170">_xlfn.IFS(_対策工[[#This Row],[グループ番号]]="","",TRUE,_xlfn.XLOOKUP(_対策工[[#This Row],[グループ番号]],_グループ[グループ番号],_グループ[施設名]))</f>
        <v/>
      </c>
      <c r="H170" t="str" cm="1">
        <f t="array" ref="H170">_xlfn.IFS(_対策工[[#This Row],[グループ番号]]="","",TRUE,_xlfn.XLOOKUP(_対策工[[#This Row],[グループ番号]],_グループ[グループ番号],_グループ[形式/設備名]))</f>
        <v/>
      </c>
      <c r="I170" t="str" cm="1">
        <f t="array" ref="I170">_xlfn.IFS(_対策工[[#This Row],[グループ番号]]="","",TRUE,_xlfn.XLOOKUP(_対策工[[#This Row],[グループ番号]],_グループ[グループ番号],_グループ[規格/装置名]))</f>
        <v/>
      </c>
      <c r="J170" t="str" cm="1">
        <f t="array" ref="J170">_xlfn.IFS(_対策工[[#This Row],[グループ番号]]="","",TRUE,_xlfn.XLOOKUP(_対策工[[#This Row],[グループ番号]],_グループ[グループ番号],_グループ[規模/部位]))</f>
        <v/>
      </c>
      <c r="K170" s="11"/>
      <c r="L170" s="9"/>
      <c r="M170" s="3"/>
      <c r="N170" t="str" cm="1">
        <f t="array" ref="N170">_xlfn.IFS(OR(_対策工[[#This Row],[シナリオ名称]]="",_対策工[[#This Row],[グループ番号]]=""),"",TRUE,_対策工[[#This Row],[グループ番号]]&amp;"-"&amp;_対策工[[#This Row],[制御1]]*100+_対策工[[#This Row],[制御2]])</f>
        <v/>
      </c>
      <c r="Q170" s="14"/>
      <c r="S170" s="12"/>
      <c r="T170" s="3"/>
    </row>
    <row r="171" spans="1:20">
      <c r="A171" s="6" cm="1">
        <f t="array" ref="A171">ROW()-ROW(_対策工[#Headers])</f>
        <v>170</v>
      </c>
      <c r="B171" s="6" t="str" cm="1">
        <f t="array" ref="B171">_xlfn.IFS(_対策工[[#This Row],[シナリオ名称]]="","",
RIGHT(_対策工[[#This Row],[シナリオ名称]],1)="①",1,
RIGHT(_対策工[[#This Row],[シナリオ名称]],1)="②",2,
RIGHT(_対策工[[#This Row],[シナリオ名称]],1)="③",3,
RIGHT(_対策工[[#This Row],[シナリオ名称]],1)="④",4,
ture,"")</f>
        <v/>
      </c>
      <c r="C171" s="3" t="str" cm="1">
        <f t="array" ref="C171">_xlfn.IFS(OR(_対策工[[#This Row],[シナリオ名称]]="",_対策工[[#This Row],[グループ番号]]=""),"",TRUE,COUNTIF(_xlfn.TAKE(_対策工[制御3],_対策工[[#This Row],[通し番号]]),_対策工[[#This Row],[制御3]]))</f>
        <v/>
      </c>
      <c r="D171" t="str">
        <f>_対策工[[#This Row],[シナリオ名称]]&amp;_対策工[[#This Row],[グループ番号]]</f>
        <v/>
      </c>
      <c r="E171" t="str" cm="1">
        <f t="array" ref="E171">_xlfn.IFS(_対策工[[#This Row],[グループ番号]]="","",TRUE,_xlfn.XLOOKUP(_対策工[[#This Row],[グループ番号]],_グループ[グループ番号],_グループ[施設番号]))</f>
        <v/>
      </c>
      <c r="F171" t="str" cm="1">
        <f t="array" ref="F171">_xlfn.IFS(_対策工[[#This Row],[グループ番号]]="","",TRUE,_xlfn.XLOOKUP(_対策工[[#This Row],[グループ番号]],_グループ[グループ番号],_グループ[地区名]))</f>
        <v/>
      </c>
      <c r="G171" t="str" cm="1">
        <f t="array" ref="G171">_xlfn.IFS(_対策工[[#This Row],[グループ番号]]="","",TRUE,_xlfn.XLOOKUP(_対策工[[#This Row],[グループ番号]],_グループ[グループ番号],_グループ[施設名]))</f>
        <v/>
      </c>
      <c r="H171" t="str" cm="1">
        <f t="array" ref="H171">_xlfn.IFS(_対策工[[#This Row],[グループ番号]]="","",TRUE,_xlfn.XLOOKUP(_対策工[[#This Row],[グループ番号]],_グループ[グループ番号],_グループ[形式/設備名]))</f>
        <v/>
      </c>
      <c r="I171" t="str" cm="1">
        <f t="array" ref="I171">_xlfn.IFS(_対策工[[#This Row],[グループ番号]]="","",TRUE,_xlfn.XLOOKUP(_対策工[[#This Row],[グループ番号]],_グループ[グループ番号],_グループ[規格/装置名]))</f>
        <v/>
      </c>
      <c r="J171" t="str" cm="1">
        <f t="array" ref="J171">_xlfn.IFS(_対策工[[#This Row],[グループ番号]]="","",TRUE,_xlfn.XLOOKUP(_対策工[[#This Row],[グループ番号]],_グループ[グループ番号],_グループ[規模/部位]))</f>
        <v/>
      </c>
      <c r="K171" s="11"/>
      <c r="L171" s="9"/>
      <c r="M171" s="3"/>
      <c r="N171" t="str" cm="1">
        <f t="array" ref="N171">_xlfn.IFS(OR(_対策工[[#This Row],[シナリオ名称]]="",_対策工[[#This Row],[グループ番号]]=""),"",TRUE,_対策工[[#This Row],[グループ番号]]&amp;"-"&amp;_対策工[[#This Row],[制御1]]*100+_対策工[[#This Row],[制御2]])</f>
        <v/>
      </c>
      <c r="Q171" s="14"/>
      <c r="S171" s="12"/>
      <c r="T171" s="3"/>
    </row>
    <row r="172" spans="1:20">
      <c r="A172" s="6" cm="1">
        <f t="array" ref="A172">ROW()-ROW(_対策工[#Headers])</f>
        <v>171</v>
      </c>
      <c r="B172" s="6" t="str" cm="1">
        <f t="array" ref="B172">_xlfn.IFS(_対策工[[#This Row],[シナリオ名称]]="","",
RIGHT(_対策工[[#This Row],[シナリオ名称]],1)="①",1,
RIGHT(_対策工[[#This Row],[シナリオ名称]],1)="②",2,
RIGHT(_対策工[[#This Row],[シナリオ名称]],1)="③",3,
RIGHT(_対策工[[#This Row],[シナリオ名称]],1)="④",4,
ture,"")</f>
        <v/>
      </c>
      <c r="C172" s="3" t="str" cm="1">
        <f t="array" ref="C172">_xlfn.IFS(OR(_対策工[[#This Row],[シナリオ名称]]="",_対策工[[#This Row],[グループ番号]]=""),"",TRUE,COUNTIF(_xlfn.TAKE(_対策工[制御3],_対策工[[#This Row],[通し番号]]),_対策工[[#This Row],[制御3]]))</f>
        <v/>
      </c>
      <c r="D172" t="str">
        <f>_対策工[[#This Row],[シナリオ名称]]&amp;_対策工[[#This Row],[グループ番号]]</f>
        <v/>
      </c>
      <c r="E172" t="str" cm="1">
        <f t="array" ref="E172">_xlfn.IFS(_対策工[[#This Row],[グループ番号]]="","",TRUE,_xlfn.XLOOKUP(_対策工[[#This Row],[グループ番号]],_グループ[グループ番号],_グループ[施設番号]))</f>
        <v/>
      </c>
      <c r="F172" t="str" cm="1">
        <f t="array" ref="F172">_xlfn.IFS(_対策工[[#This Row],[グループ番号]]="","",TRUE,_xlfn.XLOOKUP(_対策工[[#This Row],[グループ番号]],_グループ[グループ番号],_グループ[地区名]))</f>
        <v/>
      </c>
      <c r="G172" t="str" cm="1">
        <f t="array" ref="G172">_xlfn.IFS(_対策工[[#This Row],[グループ番号]]="","",TRUE,_xlfn.XLOOKUP(_対策工[[#This Row],[グループ番号]],_グループ[グループ番号],_グループ[施設名]))</f>
        <v/>
      </c>
      <c r="H172" t="str" cm="1">
        <f t="array" ref="H172">_xlfn.IFS(_対策工[[#This Row],[グループ番号]]="","",TRUE,_xlfn.XLOOKUP(_対策工[[#This Row],[グループ番号]],_グループ[グループ番号],_グループ[形式/設備名]))</f>
        <v/>
      </c>
      <c r="I172" t="str" cm="1">
        <f t="array" ref="I172">_xlfn.IFS(_対策工[[#This Row],[グループ番号]]="","",TRUE,_xlfn.XLOOKUP(_対策工[[#This Row],[グループ番号]],_グループ[グループ番号],_グループ[規格/装置名]))</f>
        <v/>
      </c>
      <c r="J172" t="str" cm="1">
        <f t="array" ref="J172">_xlfn.IFS(_対策工[[#This Row],[グループ番号]]="","",TRUE,_xlfn.XLOOKUP(_対策工[[#This Row],[グループ番号]],_グループ[グループ番号],_グループ[規模/部位]))</f>
        <v/>
      </c>
      <c r="K172" s="11"/>
      <c r="L172" s="9"/>
      <c r="M172" s="3"/>
      <c r="N172" t="str" cm="1">
        <f t="array" ref="N172">_xlfn.IFS(OR(_対策工[[#This Row],[シナリオ名称]]="",_対策工[[#This Row],[グループ番号]]=""),"",TRUE,_対策工[[#This Row],[グループ番号]]&amp;"-"&amp;_対策工[[#This Row],[制御1]]*100+_対策工[[#This Row],[制御2]])</f>
        <v/>
      </c>
      <c r="Q172" s="14"/>
      <c r="S172" s="12"/>
      <c r="T172" s="3"/>
    </row>
    <row r="173" spans="1:20">
      <c r="A173" s="6" cm="1">
        <f t="array" ref="A173">ROW()-ROW(_対策工[#Headers])</f>
        <v>172</v>
      </c>
      <c r="B173" s="6" t="str" cm="1">
        <f t="array" ref="B173">_xlfn.IFS(_対策工[[#This Row],[シナリオ名称]]="","",
RIGHT(_対策工[[#This Row],[シナリオ名称]],1)="①",1,
RIGHT(_対策工[[#This Row],[シナリオ名称]],1)="②",2,
RIGHT(_対策工[[#This Row],[シナリオ名称]],1)="③",3,
RIGHT(_対策工[[#This Row],[シナリオ名称]],1)="④",4,
ture,"")</f>
        <v/>
      </c>
      <c r="C173" s="3" t="str" cm="1">
        <f t="array" ref="C173">_xlfn.IFS(OR(_対策工[[#This Row],[シナリオ名称]]="",_対策工[[#This Row],[グループ番号]]=""),"",TRUE,COUNTIF(_xlfn.TAKE(_対策工[制御3],_対策工[[#This Row],[通し番号]]),_対策工[[#This Row],[制御3]]))</f>
        <v/>
      </c>
      <c r="D173" t="str">
        <f>_対策工[[#This Row],[シナリオ名称]]&amp;_対策工[[#This Row],[グループ番号]]</f>
        <v/>
      </c>
      <c r="E173" t="str" cm="1">
        <f t="array" ref="E173">_xlfn.IFS(_対策工[[#This Row],[グループ番号]]="","",TRUE,_xlfn.XLOOKUP(_対策工[[#This Row],[グループ番号]],_グループ[グループ番号],_グループ[施設番号]))</f>
        <v/>
      </c>
      <c r="F173" t="str" cm="1">
        <f t="array" ref="F173">_xlfn.IFS(_対策工[[#This Row],[グループ番号]]="","",TRUE,_xlfn.XLOOKUP(_対策工[[#This Row],[グループ番号]],_グループ[グループ番号],_グループ[地区名]))</f>
        <v/>
      </c>
      <c r="G173" t="str" cm="1">
        <f t="array" ref="G173">_xlfn.IFS(_対策工[[#This Row],[グループ番号]]="","",TRUE,_xlfn.XLOOKUP(_対策工[[#This Row],[グループ番号]],_グループ[グループ番号],_グループ[施設名]))</f>
        <v/>
      </c>
      <c r="H173" t="str" cm="1">
        <f t="array" ref="H173">_xlfn.IFS(_対策工[[#This Row],[グループ番号]]="","",TRUE,_xlfn.XLOOKUP(_対策工[[#This Row],[グループ番号]],_グループ[グループ番号],_グループ[形式/設備名]))</f>
        <v/>
      </c>
      <c r="I173" t="str" cm="1">
        <f t="array" ref="I173">_xlfn.IFS(_対策工[[#This Row],[グループ番号]]="","",TRUE,_xlfn.XLOOKUP(_対策工[[#This Row],[グループ番号]],_グループ[グループ番号],_グループ[規格/装置名]))</f>
        <v/>
      </c>
      <c r="J173" t="str" cm="1">
        <f t="array" ref="J173">_xlfn.IFS(_対策工[[#This Row],[グループ番号]]="","",TRUE,_xlfn.XLOOKUP(_対策工[[#This Row],[グループ番号]],_グループ[グループ番号],_グループ[規模/部位]))</f>
        <v/>
      </c>
      <c r="K173" s="11"/>
      <c r="L173" s="9"/>
      <c r="M173" s="3"/>
      <c r="N173" t="str" cm="1">
        <f t="array" ref="N173">_xlfn.IFS(OR(_対策工[[#This Row],[シナリオ名称]]="",_対策工[[#This Row],[グループ番号]]=""),"",TRUE,_対策工[[#This Row],[グループ番号]]&amp;"-"&amp;_対策工[[#This Row],[制御1]]*100+_対策工[[#This Row],[制御2]])</f>
        <v/>
      </c>
      <c r="Q173" s="14"/>
      <c r="S173" s="12"/>
      <c r="T173" s="3"/>
    </row>
    <row r="174" spans="1:20">
      <c r="A174" s="6" cm="1">
        <f t="array" ref="A174">ROW()-ROW(_対策工[#Headers])</f>
        <v>173</v>
      </c>
      <c r="B174" s="6" t="str" cm="1">
        <f t="array" ref="B174">_xlfn.IFS(_対策工[[#This Row],[シナリオ名称]]="","",
RIGHT(_対策工[[#This Row],[シナリオ名称]],1)="①",1,
RIGHT(_対策工[[#This Row],[シナリオ名称]],1)="②",2,
RIGHT(_対策工[[#This Row],[シナリオ名称]],1)="③",3,
RIGHT(_対策工[[#This Row],[シナリオ名称]],1)="④",4,
ture,"")</f>
        <v/>
      </c>
      <c r="C174" s="3" t="str" cm="1">
        <f t="array" ref="C174">_xlfn.IFS(OR(_対策工[[#This Row],[シナリオ名称]]="",_対策工[[#This Row],[グループ番号]]=""),"",TRUE,COUNTIF(_xlfn.TAKE(_対策工[制御3],_対策工[[#This Row],[通し番号]]),_対策工[[#This Row],[制御3]]))</f>
        <v/>
      </c>
      <c r="D174" t="str">
        <f>_対策工[[#This Row],[シナリオ名称]]&amp;_対策工[[#This Row],[グループ番号]]</f>
        <v/>
      </c>
      <c r="E174" t="str" cm="1">
        <f t="array" ref="E174">_xlfn.IFS(_対策工[[#This Row],[グループ番号]]="","",TRUE,_xlfn.XLOOKUP(_対策工[[#This Row],[グループ番号]],_グループ[グループ番号],_グループ[施設番号]))</f>
        <v/>
      </c>
      <c r="F174" t="str" cm="1">
        <f t="array" ref="F174">_xlfn.IFS(_対策工[[#This Row],[グループ番号]]="","",TRUE,_xlfn.XLOOKUP(_対策工[[#This Row],[グループ番号]],_グループ[グループ番号],_グループ[地区名]))</f>
        <v/>
      </c>
      <c r="G174" t="str" cm="1">
        <f t="array" ref="G174">_xlfn.IFS(_対策工[[#This Row],[グループ番号]]="","",TRUE,_xlfn.XLOOKUP(_対策工[[#This Row],[グループ番号]],_グループ[グループ番号],_グループ[施設名]))</f>
        <v/>
      </c>
      <c r="H174" t="str" cm="1">
        <f t="array" ref="H174">_xlfn.IFS(_対策工[[#This Row],[グループ番号]]="","",TRUE,_xlfn.XLOOKUP(_対策工[[#This Row],[グループ番号]],_グループ[グループ番号],_グループ[形式/設備名]))</f>
        <v/>
      </c>
      <c r="I174" t="str" cm="1">
        <f t="array" ref="I174">_xlfn.IFS(_対策工[[#This Row],[グループ番号]]="","",TRUE,_xlfn.XLOOKUP(_対策工[[#This Row],[グループ番号]],_グループ[グループ番号],_グループ[規格/装置名]))</f>
        <v/>
      </c>
      <c r="J174" t="str" cm="1">
        <f t="array" ref="J174">_xlfn.IFS(_対策工[[#This Row],[グループ番号]]="","",TRUE,_xlfn.XLOOKUP(_対策工[[#This Row],[グループ番号]],_グループ[グループ番号],_グループ[規模/部位]))</f>
        <v/>
      </c>
      <c r="K174" s="11"/>
      <c r="L174" s="9"/>
      <c r="M174" s="3"/>
      <c r="N174" t="str" cm="1">
        <f t="array" ref="N174">_xlfn.IFS(OR(_対策工[[#This Row],[シナリオ名称]]="",_対策工[[#This Row],[グループ番号]]=""),"",TRUE,_対策工[[#This Row],[グループ番号]]&amp;"-"&amp;_対策工[[#This Row],[制御1]]*100+_対策工[[#This Row],[制御2]])</f>
        <v/>
      </c>
      <c r="Q174" s="14"/>
      <c r="S174" s="12"/>
      <c r="T174" s="3"/>
    </row>
    <row r="175" spans="1:20">
      <c r="A175" s="6" cm="1">
        <f t="array" ref="A175">ROW()-ROW(_対策工[#Headers])</f>
        <v>174</v>
      </c>
      <c r="B175" s="6" t="str" cm="1">
        <f t="array" ref="B175">_xlfn.IFS(_対策工[[#This Row],[シナリオ名称]]="","",
RIGHT(_対策工[[#This Row],[シナリオ名称]],1)="①",1,
RIGHT(_対策工[[#This Row],[シナリオ名称]],1)="②",2,
RIGHT(_対策工[[#This Row],[シナリオ名称]],1)="③",3,
RIGHT(_対策工[[#This Row],[シナリオ名称]],1)="④",4,
ture,"")</f>
        <v/>
      </c>
      <c r="C175" s="3" t="str" cm="1">
        <f t="array" ref="C175">_xlfn.IFS(OR(_対策工[[#This Row],[シナリオ名称]]="",_対策工[[#This Row],[グループ番号]]=""),"",TRUE,COUNTIF(_xlfn.TAKE(_対策工[制御3],_対策工[[#This Row],[通し番号]]),_対策工[[#This Row],[制御3]]))</f>
        <v/>
      </c>
      <c r="D175" t="str">
        <f>_対策工[[#This Row],[シナリオ名称]]&amp;_対策工[[#This Row],[グループ番号]]</f>
        <v/>
      </c>
      <c r="E175" t="str" cm="1">
        <f t="array" ref="E175">_xlfn.IFS(_対策工[[#This Row],[グループ番号]]="","",TRUE,_xlfn.XLOOKUP(_対策工[[#This Row],[グループ番号]],_グループ[グループ番号],_グループ[施設番号]))</f>
        <v/>
      </c>
      <c r="F175" t="str" cm="1">
        <f t="array" ref="F175">_xlfn.IFS(_対策工[[#This Row],[グループ番号]]="","",TRUE,_xlfn.XLOOKUP(_対策工[[#This Row],[グループ番号]],_グループ[グループ番号],_グループ[地区名]))</f>
        <v/>
      </c>
      <c r="G175" t="str" cm="1">
        <f t="array" ref="G175">_xlfn.IFS(_対策工[[#This Row],[グループ番号]]="","",TRUE,_xlfn.XLOOKUP(_対策工[[#This Row],[グループ番号]],_グループ[グループ番号],_グループ[施設名]))</f>
        <v/>
      </c>
      <c r="H175" t="str" cm="1">
        <f t="array" ref="H175">_xlfn.IFS(_対策工[[#This Row],[グループ番号]]="","",TRUE,_xlfn.XLOOKUP(_対策工[[#This Row],[グループ番号]],_グループ[グループ番号],_グループ[形式/設備名]))</f>
        <v/>
      </c>
      <c r="I175" t="str" cm="1">
        <f t="array" ref="I175">_xlfn.IFS(_対策工[[#This Row],[グループ番号]]="","",TRUE,_xlfn.XLOOKUP(_対策工[[#This Row],[グループ番号]],_グループ[グループ番号],_グループ[規格/装置名]))</f>
        <v/>
      </c>
      <c r="J175" t="str" cm="1">
        <f t="array" ref="J175">_xlfn.IFS(_対策工[[#This Row],[グループ番号]]="","",TRUE,_xlfn.XLOOKUP(_対策工[[#This Row],[グループ番号]],_グループ[グループ番号],_グループ[規模/部位]))</f>
        <v/>
      </c>
      <c r="K175" s="11"/>
      <c r="L175" s="9"/>
      <c r="M175" s="3"/>
      <c r="N175" t="str" cm="1">
        <f t="array" ref="N175">_xlfn.IFS(OR(_対策工[[#This Row],[シナリオ名称]]="",_対策工[[#This Row],[グループ番号]]=""),"",TRUE,_対策工[[#This Row],[グループ番号]]&amp;"-"&amp;_対策工[[#This Row],[制御1]]*100+_対策工[[#This Row],[制御2]])</f>
        <v/>
      </c>
      <c r="Q175" s="14"/>
      <c r="S175" s="12"/>
      <c r="T175" s="3"/>
    </row>
    <row r="176" spans="1:20">
      <c r="A176" s="6" cm="1">
        <f t="array" ref="A176">ROW()-ROW(_対策工[#Headers])</f>
        <v>175</v>
      </c>
      <c r="B176" s="6" t="str" cm="1">
        <f t="array" ref="B176">_xlfn.IFS(_対策工[[#This Row],[シナリオ名称]]="","",
RIGHT(_対策工[[#This Row],[シナリオ名称]],1)="①",1,
RIGHT(_対策工[[#This Row],[シナリオ名称]],1)="②",2,
RIGHT(_対策工[[#This Row],[シナリオ名称]],1)="③",3,
RIGHT(_対策工[[#This Row],[シナリオ名称]],1)="④",4,
ture,"")</f>
        <v/>
      </c>
      <c r="C176" s="3" t="str" cm="1">
        <f t="array" ref="C176">_xlfn.IFS(OR(_対策工[[#This Row],[シナリオ名称]]="",_対策工[[#This Row],[グループ番号]]=""),"",TRUE,COUNTIF(_xlfn.TAKE(_対策工[制御3],_対策工[[#This Row],[通し番号]]),_対策工[[#This Row],[制御3]]))</f>
        <v/>
      </c>
      <c r="D176" t="str">
        <f>_対策工[[#This Row],[シナリオ名称]]&amp;_対策工[[#This Row],[グループ番号]]</f>
        <v/>
      </c>
      <c r="E176" t="str" cm="1">
        <f t="array" ref="E176">_xlfn.IFS(_対策工[[#This Row],[グループ番号]]="","",TRUE,_xlfn.XLOOKUP(_対策工[[#This Row],[グループ番号]],_グループ[グループ番号],_グループ[施設番号]))</f>
        <v/>
      </c>
      <c r="F176" t="str" cm="1">
        <f t="array" ref="F176">_xlfn.IFS(_対策工[[#This Row],[グループ番号]]="","",TRUE,_xlfn.XLOOKUP(_対策工[[#This Row],[グループ番号]],_グループ[グループ番号],_グループ[地区名]))</f>
        <v/>
      </c>
      <c r="G176" t="str" cm="1">
        <f t="array" ref="G176">_xlfn.IFS(_対策工[[#This Row],[グループ番号]]="","",TRUE,_xlfn.XLOOKUP(_対策工[[#This Row],[グループ番号]],_グループ[グループ番号],_グループ[施設名]))</f>
        <v/>
      </c>
      <c r="H176" t="str" cm="1">
        <f t="array" ref="H176">_xlfn.IFS(_対策工[[#This Row],[グループ番号]]="","",TRUE,_xlfn.XLOOKUP(_対策工[[#This Row],[グループ番号]],_グループ[グループ番号],_グループ[形式/設備名]))</f>
        <v/>
      </c>
      <c r="I176" t="str" cm="1">
        <f t="array" ref="I176">_xlfn.IFS(_対策工[[#This Row],[グループ番号]]="","",TRUE,_xlfn.XLOOKUP(_対策工[[#This Row],[グループ番号]],_グループ[グループ番号],_グループ[規格/装置名]))</f>
        <v/>
      </c>
      <c r="J176" t="str" cm="1">
        <f t="array" ref="J176">_xlfn.IFS(_対策工[[#This Row],[グループ番号]]="","",TRUE,_xlfn.XLOOKUP(_対策工[[#This Row],[グループ番号]],_グループ[グループ番号],_グループ[規模/部位]))</f>
        <v/>
      </c>
      <c r="K176" s="11"/>
      <c r="L176" s="9"/>
      <c r="M176" s="3"/>
      <c r="N176" t="str" cm="1">
        <f t="array" ref="N176">_xlfn.IFS(OR(_対策工[[#This Row],[シナリオ名称]]="",_対策工[[#This Row],[グループ番号]]=""),"",TRUE,_対策工[[#This Row],[グループ番号]]&amp;"-"&amp;_対策工[[#This Row],[制御1]]*100+_対策工[[#This Row],[制御2]])</f>
        <v/>
      </c>
      <c r="Q176" s="14"/>
      <c r="S176" s="12"/>
      <c r="T176" s="3"/>
    </row>
    <row r="177" spans="1:20">
      <c r="A177" s="6" cm="1">
        <f t="array" ref="A177">ROW()-ROW(_対策工[#Headers])</f>
        <v>176</v>
      </c>
      <c r="B177" s="6" t="str" cm="1">
        <f t="array" ref="B177">_xlfn.IFS(_対策工[[#This Row],[シナリオ名称]]="","",
RIGHT(_対策工[[#This Row],[シナリオ名称]],1)="①",1,
RIGHT(_対策工[[#This Row],[シナリオ名称]],1)="②",2,
RIGHT(_対策工[[#This Row],[シナリオ名称]],1)="③",3,
RIGHT(_対策工[[#This Row],[シナリオ名称]],1)="④",4,
ture,"")</f>
        <v/>
      </c>
      <c r="C177" s="3" t="str" cm="1">
        <f t="array" ref="C177">_xlfn.IFS(OR(_対策工[[#This Row],[シナリオ名称]]="",_対策工[[#This Row],[グループ番号]]=""),"",TRUE,COUNTIF(_xlfn.TAKE(_対策工[制御3],_対策工[[#This Row],[通し番号]]),_対策工[[#This Row],[制御3]]))</f>
        <v/>
      </c>
      <c r="D177" t="str">
        <f>_対策工[[#This Row],[シナリオ名称]]&amp;_対策工[[#This Row],[グループ番号]]</f>
        <v/>
      </c>
      <c r="E177" t="str" cm="1">
        <f t="array" ref="E177">_xlfn.IFS(_対策工[[#This Row],[グループ番号]]="","",TRUE,_xlfn.XLOOKUP(_対策工[[#This Row],[グループ番号]],_グループ[グループ番号],_グループ[施設番号]))</f>
        <v/>
      </c>
      <c r="F177" t="str" cm="1">
        <f t="array" ref="F177">_xlfn.IFS(_対策工[[#This Row],[グループ番号]]="","",TRUE,_xlfn.XLOOKUP(_対策工[[#This Row],[グループ番号]],_グループ[グループ番号],_グループ[地区名]))</f>
        <v/>
      </c>
      <c r="G177" t="str" cm="1">
        <f t="array" ref="G177">_xlfn.IFS(_対策工[[#This Row],[グループ番号]]="","",TRUE,_xlfn.XLOOKUP(_対策工[[#This Row],[グループ番号]],_グループ[グループ番号],_グループ[施設名]))</f>
        <v/>
      </c>
      <c r="H177" t="str" cm="1">
        <f t="array" ref="H177">_xlfn.IFS(_対策工[[#This Row],[グループ番号]]="","",TRUE,_xlfn.XLOOKUP(_対策工[[#This Row],[グループ番号]],_グループ[グループ番号],_グループ[形式/設備名]))</f>
        <v/>
      </c>
      <c r="I177" t="str" cm="1">
        <f t="array" ref="I177">_xlfn.IFS(_対策工[[#This Row],[グループ番号]]="","",TRUE,_xlfn.XLOOKUP(_対策工[[#This Row],[グループ番号]],_グループ[グループ番号],_グループ[規格/装置名]))</f>
        <v/>
      </c>
      <c r="J177" t="str" cm="1">
        <f t="array" ref="J177">_xlfn.IFS(_対策工[[#This Row],[グループ番号]]="","",TRUE,_xlfn.XLOOKUP(_対策工[[#This Row],[グループ番号]],_グループ[グループ番号],_グループ[規模/部位]))</f>
        <v/>
      </c>
      <c r="K177" s="11"/>
      <c r="L177" s="9"/>
      <c r="M177" s="3"/>
      <c r="N177" t="str" cm="1">
        <f t="array" ref="N177">_xlfn.IFS(OR(_対策工[[#This Row],[シナリオ名称]]="",_対策工[[#This Row],[グループ番号]]=""),"",TRUE,_対策工[[#This Row],[グループ番号]]&amp;"-"&amp;_対策工[[#This Row],[制御1]]*100+_対策工[[#This Row],[制御2]])</f>
        <v/>
      </c>
      <c r="Q177" s="14"/>
      <c r="S177" s="12"/>
      <c r="T177" s="3"/>
    </row>
    <row r="178" spans="1:20">
      <c r="A178" s="6" cm="1">
        <f t="array" ref="A178">ROW()-ROW(_対策工[#Headers])</f>
        <v>177</v>
      </c>
      <c r="B178" s="6" t="str" cm="1">
        <f t="array" ref="B178">_xlfn.IFS(_対策工[[#This Row],[シナリオ名称]]="","",
RIGHT(_対策工[[#This Row],[シナリオ名称]],1)="①",1,
RIGHT(_対策工[[#This Row],[シナリオ名称]],1)="②",2,
RIGHT(_対策工[[#This Row],[シナリオ名称]],1)="③",3,
RIGHT(_対策工[[#This Row],[シナリオ名称]],1)="④",4,
ture,"")</f>
        <v/>
      </c>
      <c r="C178" s="3" t="str" cm="1">
        <f t="array" ref="C178">_xlfn.IFS(OR(_対策工[[#This Row],[シナリオ名称]]="",_対策工[[#This Row],[グループ番号]]=""),"",TRUE,COUNTIF(_xlfn.TAKE(_対策工[制御3],_対策工[[#This Row],[通し番号]]),_対策工[[#This Row],[制御3]]))</f>
        <v/>
      </c>
      <c r="D178" t="str">
        <f>_対策工[[#This Row],[シナリオ名称]]&amp;_対策工[[#This Row],[グループ番号]]</f>
        <v/>
      </c>
      <c r="E178" t="str" cm="1">
        <f t="array" ref="E178">_xlfn.IFS(_対策工[[#This Row],[グループ番号]]="","",TRUE,_xlfn.XLOOKUP(_対策工[[#This Row],[グループ番号]],_グループ[グループ番号],_グループ[施設番号]))</f>
        <v/>
      </c>
      <c r="F178" t="str" cm="1">
        <f t="array" ref="F178">_xlfn.IFS(_対策工[[#This Row],[グループ番号]]="","",TRUE,_xlfn.XLOOKUP(_対策工[[#This Row],[グループ番号]],_グループ[グループ番号],_グループ[地区名]))</f>
        <v/>
      </c>
      <c r="G178" t="str" cm="1">
        <f t="array" ref="G178">_xlfn.IFS(_対策工[[#This Row],[グループ番号]]="","",TRUE,_xlfn.XLOOKUP(_対策工[[#This Row],[グループ番号]],_グループ[グループ番号],_グループ[施設名]))</f>
        <v/>
      </c>
      <c r="H178" t="str" cm="1">
        <f t="array" ref="H178">_xlfn.IFS(_対策工[[#This Row],[グループ番号]]="","",TRUE,_xlfn.XLOOKUP(_対策工[[#This Row],[グループ番号]],_グループ[グループ番号],_グループ[形式/設備名]))</f>
        <v/>
      </c>
      <c r="I178" t="str" cm="1">
        <f t="array" ref="I178">_xlfn.IFS(_対策工[[#This Row],[グループ番号]]="","",TRUE,_xlfn.XLOOKUP(_対策工[[#This Row],[グループ番号]],_グループ[グループ番号],_グループ[規格/装置名]))</f>
        <v/>
      </c>
      <c r="J178" t="str" cm="1">
        <f t="array" ref="J178">_xlfn.IFS(_対策工[[#This Row],[グループ番号]]="","",TRUE,_xlfn.XLOOKUP(_対策工[[#This Row],[グループ番号]],_グループ[グループ番号],_グループ[規模/部位]))</f>
        <v/>
      </c>
      <c r="K178" s="11"/>
      <c r="L178" s="9"/>
      <c r="M178" s="3"/>
      <c r="N178" t="str" cm="1">
        <f t="array" ref="N178">_xlfn.IFS(OR(_対策工[[#This Row],[シナリオ名称]]="",_対策工[[#This Row],[グループ番号]]=""),"",TRUE,_対策工[[#This Row],[グループ番号]]&amp;"-"&amp;_対策工[[#This Row],[制御1]]*100+_対策工[[#This Row],[制御2]])</f>
        <v/>
      </c>
      <c r="Q178" s="14"/>
      <c r="S178" s="12"/>
      <c r="T178" s="3"/>
    </row>
    <row r="179" spans="1:20">
      <c r="A179" s="6" cm="1">
        <f t="array" ref="A179">ROW()-ROW(_対策工[#Headers])</f>
        <v>178</v>
      </c>
      <c r="B179" s="6" t="str" cm="1">
        <f t="array" ref="B179">_xlfn.IFS(_対策工[[#This Row],[シナリオ名称]]="","",
RIGHT(_対策工[[#This Row],[シナリオ名称]],1)="①",1,
RIGHT(_対策工[[#This Row],[シナリオ名称]],1)="②",2,
RIGHT(_対策工[[#This Row],[シナリオ名称]],1)="③",3,
RIGHT(_対策工[[#This Row],[シナリオ名称]],1)="④",4,
ture,"")</f>
        <v/>
      </c>
      <c r="C179" s="3" t="str" cm="1">
        <f t="array" ref="C179">_xlfn.IFS(OR(_対策工[[#This Row],[シナリオ名称]]="",_対策工[[#This Row],[グループ番号]]=""),"",TRUE,COUNTIF(_xlfn.TAKE(_対策工[制御3],_対策工[[#This Row],[通し番号]]),_対策工[[#This Row],[制御3]]))</f>
        <v/>
      </c>
      <c r="D179" t="str">
        <f>_対策工[[#This Row],[シナリオ名称]]&amp;_対策工[[#This Row],[グループ番号]]</f>
        <v/>
      </c>
      <c r="E179" t="str" cm="1">
        <f t="array" ref="E179">_xlfn.IFS(_対策工[[#This Row],[グループ番号]]="","",TRUE,_xlfn.XLOOKUP(_対策工[[#This Row],[グループ番号]],_グループ[グループ番号],_グループ[施設番号]))</f>
        <v/>
      </c>
      <c r="F179" t="str" cm="1">
        <f t="array" ref="F179">_xlfn.IFS(_対策工[[#This Row],[グループ番号]]="","",TRUE,_xlfn.XLOOKUP(_対策工[[#This Row],[グループ番号]],_グループ[グループ番号],_グループ[地区名]))</f>
        <v/>
      </c>
      <c r="G179" t="str" cm="1">
        <f t="array" ref="G179">_xlfn.IFS(_対策工[[#This Row],[グループ番号]]="","",TRUE,_xlfn.XLOOKUP(_対策工[[#This Row],[グループ番号]],_グループ[グループ番号],_グループ[施設名]))</f>
        <v/>
      </c>
      <c r="H179" t="str" cm="1">
        <f t="array" ref="H179">_xlfn.IFS(_対策工[[#This Row],[グループ番号]]="","",TRUE,_xlfn.XLOOKUP(_対策工[[#This Row],[グループ番号]],_グループ[グループ番号],_グループ[形式/設備名]))</f>
        <v/>
      </c>
      <c r="I179" t="str" cm="1">
        <f t="array" ref="I179">_xlfn.IFS(_対策工[[#This Row],[グループ番号]]="","",TRUE,_xlfn.XLOOKUP(_対策工[[#This Row],[グループ番号]],_グループ[グループ番号],_グループ[規格/装置名]))</f>
        <v/>
      </c>
      <c r="J179" t="str" cm="1">
        <f t="array" ref="J179">_xlfn.IFS(_対策工[[#This Row],[グループ番号]]="","",TRUE,_xlfn.XLOOKUP(_対策工[[#This Row],[グループ番号]],_グループ[グループ番号],_グループ[規模/部位]))</f>
        <v/>
      </c>
      <c r="K179" s="11"/>
      <c r="L179" s="9"/>
      <c r="M179" s="3"/>
      <c r="N179" t="str" cm="1">
        <f t="array" ref="N179">_xlfn.IFS(OR(_対策工[[#This Row],[シナリオ名称]]="",_対策工[[#This Row],[グループ番号]]=""),"",TRUE,_対策工[[#This Row],[グループ番号]]&amp;"-"&amp;_対策工[[#This Row],[制御1]]*100+_対策工[[#This Row],[制御2]])</f>
        <v/>
      </c>
      <c r="Q179" s="14"/>
      <c r="S179" s="12"/>
      <c r="T179" s="3"/>
    </row>
    <row r="180" spans="1:20">
      <c r="A180" s="6" cm="1">
        <f t="array" ref="A180">ROW()-ROW(_対策工[#Headers])</f>
        <v>179</v>
      </c>
      <c r="B180" s="6" t="str" cm="1">
        <f t="array" ref="B180">_xlfn.IFS(_対策工[[#This Row],[シナリオ名称]]="","",
RIGHT(_対策工[[#This Row],[シナリオ名称]],1)="①",1,
RIGHT(_対策工[[#This Row],[シナリオ名称]],1)="②",2,
RIGHT(_対策工[[#This Row],[シナリオ名称]],1)="③",3,
RIGHT(_対策工[[#This Row],[シナリオ名称]],1)="④",4,
ture,"")</f>
        <v/>
      </c>
      <c r="C180" s="3" t="str" cm="1">
        <f t="array" ref="C180">_xlfn.IFS(OR(_対策工[[#This Row],[シナリオ名称]]="",_対策工[[#This Row],[グループ番号]]=""),"",TRUE,COUNTIF(_xlfn.TAKE(_対策工[制御3],_対策工[[#This Row],[通し番号]]),_対策工[[#This Row],[制御3]]))</f>
        <v/>
      </c>
      <c r="D180" t="str">
        <f>_対策工[[#This Row],[シナリオ名称]]&amp;_対策工[[#This Row],[グループ番号]]</f>
        <v/>
      </c>
      <c r="E180" t="str" cm="1">
        <f t="array" ref="E180">_xlfn.IFS(_対策工[[#This Row],[グループ番号]]="","",TRUE,_xlfn.XLOOKUP(_対策工[[#This Row],[グループ番号]],_グループ[グループ番号],_グループ[施設番号]))</f>
        <v/>
      </c>
      <c r="F180" t="str" cm="1">
        <f t="array" ref="F180">_xlfn.IFS(_対策工[[#This Row],[グループ番号]]="","",TRUE,_xlfn.XLOOKUP(_対策工[[#This Row],[グループ番号]],_グループ[グループ番号],_グループ[地区名]))</f>
        <v/>
      </c>
      <c r="G180" t="str" cm="1">
        <f t="array" ref="G180">_xlfn.IFS(_対策工[[#This Row],[グループ番号]]="","",TRUE,_xlfn.XLOOKUP(_対策工[[#This Row],[グループ番号]],_グループ[グループ番号],_グループ[施設名]))</f>
        <v/>
      </c>
      <c r="H180" t="str" cm="1">
        <f t="array" ref="H180">_xlfn.IFS(_対策工[[#This Row],[グループ番号]]="","",TRUE,_xlfn.XLOOKUP(_対策工[[#This Row],[グループ番号]],_グループ[グループ番号],_グループ[形式/設備名]))</f>
        <v/>
      </c>
      <c r="I180" t="str" cm="1">
        <f t="array" ref="I180">_xlfn.IFS(_対策工[[#This Row],[グループ番号]]="","",TRUE,_xlfn.XLOOKUP(_対策工[[#This Row],[グループ番号]],_グループ[グループ番号],_グループ[規格/装置名]))</f>
        <v/>
      </c>
      <c r="J180" t="str" cm="1">
        <f t="array" ref="J180">_xlfn.IFS(_対策工[[#This Row],[グループ番号]]="","",TRUE,_xlfn.XLOOKUP(_対策工[[#This Row],[グループ番号]],_グループ[グループ番号],_グループ[規模/部位]))</f>
        <v/>
      </c>
      <c r="K180" s="11"/>
      <c r="L180" s="9"/>
      <c r="M180" s="3"/>
      <c r="N180" t="str" cm="1">
        <f t="array" ref="N180">_xlfn.IFS(OR(_対策工[[#This Row],[シナリオ名称]]="",_対策工[[#This Row],[グループ番号]]=""),"",TRUE,_対策工[[#This Row],[グループ番号]]&amp;"-"&amp;_対策工[[#This Row],[制御1]]*100+_対策工[[#This Row],[制御2]])</f>
        <v/>
      </c>
      <c r="Q180" s="14"/>
      <c r="S180" s="12"/>
      <c r="T180" s="3"/>
    </row>
    <row r="181" spans="1:20">
      <c r="A181" s="6" cm="1">
        <f t="array" ref="A181">ROW()-ROW(_対策工[#Headers])</f>
        <v>180</v>
      </c>
      <c r="B181" s="6" t="str" cm="1">
        <f t="array" ref="B181">_xlfn.IFS(_対策工[[#This Row],[シナリオ名称]]="","",
RIGHT(_対策工[[#This Row],[シナリオ名称]],1)="①",1,
RIGHT(_対策工[[#This Row],[シナリオ名称]],1)="②",2,
RIGHT(_対策工[[#This Row],[シナリオ名称]],1)="③",3,
RIGHT(_対策工[[#This Row],[シナリオ名称]],1)="④",4,
ture,"")</f>
        <v/>
      </c>
      <c r="C181" s="3" t="str" cm="1">
        <f t="array" ref="C181">_xlfn.IFS(OR(_対策工[[#This Row],[シナリオ名称]]="",_対策工[[#This Row],[グループ番号]]=""),"",TRUE,COUNTIF(_xlfn.TAKE(_対策工[制御3],_対策工[[#This Row],[通し番号]]),_対策工[[#This Row],[制御3]]))</f>
        <v/>
      </c>
      <c r="D181" t="str">
        <f>_対策工[[#This Row],[シナリオ名称]]&amp;_対策工[[#This Row],[グループ番号]]</f>
        <v/>
      </c>
      <c r="E181" t="str" cm="1">
        <f t="array" ref="E181">_xlfn.IFS(_対策工[[#This Row],[グループ番号]]="","",TRUE,_xlfn.XLOOKUP(_対策工[[#This Row],[グループ番号]],_グループ[グループ番号],_グループ[施設番号]))</f>
        <v/>
      </c>
      <c r="F181" t="str" cm="1">
        <f t="array" ref="F181">_xlfn.IFS(_対策工[[#This Row],[グループ番号]]="","",TRUE,_xlfn.XLOOKUP(_対策工[[#This Row],[グループ番号]],_グループ[グループ番号],_グループ[地区名]))</f>
        <v/>
      </c>
      <c r="G181" t="str" cm="1">
        <f t="array" ref="G181">_xlfn.IFS(_対策工[[#This Row],[グループ番号]]="","",TRUE,_xlfn.XLOOKUP(_対策工[[#This Row],[グループ番号]],_グループ[グループ番号],_グループ[施設名]))</f>
        <v/>
      </c>
      <c r="H181" t="str" cm="1">
        <f t="array" ref="H181">_xlfn.IFS(_対策工[[#This Row],[グループ番号]]="","",TRUE,_xlfn.XLOOKUP(_対策工[[#This Row],[グループ番号]],_グループ[グループ番号],_グループ[形式/設備名]))</f>
        <v/>
      </c>
      <c r="I181" t="str" cm="1">
        <f t="array" ref="I181">_xlfn.IFS(_対策工[[#This Row],[グループ番号]]="","",TRUE,_xlfn.XLOOKUP(_対策工[[#This Row],[グループ番号]],_グループ[グループ番号],_グループ[規格/装置名]))</f>
        <v/>
      </c>
      <c r="J181" t="str" cm="1">
        <f t="array" ref="J181">_xlfn.IFS(_対策工[[#This Row],[グループ番号]]="","",TRUE,_xlfn.XLOOKUP(_対策工[[#This Row],[グループ番号]],_グループ[グループ番号],_グループ[規模/部位]))</f>
        <v/>
      </c>
      <c r="K181" s="11"/>
      <c r="L181" s="9"/>
      <c r="M181" s="3"/>
      <c r="N181" t="str" cm="1">
        <f t="array" ref="N181">_xlfn.IFS(OR(_対策工[[#This Row],[シナリオ名称]]="",_対策工[[#This Row],[グループ番号]]=""),"",TRUE,_対策工[[#This Row],[グループ番号]]&amp;"-"&amp;_対策工[[#This Row],[制御1]]*100+_対策工[[#This Row],[制御2]])</f>
        <v/>
      </c>
      <c r="Q181" s="14"/>
      <c r="S181" s="12"/>
      <c r="T181" s="3"/>
    </row>
    <row r="182" spans="1:20">
      <c r="A182" s="6" cm="1">
        <f t="array" ref="A182">ROW()-ROW(_対策工[#Headers])</f>
        <v>181</v>
      </c>
      <c r="B182" s="6" t="str" cm="1">
        <f t="array" ref="B182">_xlfn.IFS(_対策工[[#This Row],[シナリオ名称]]="","",
RIGHT(_対策工[[#This Row],[シナリオ名称]],1)="①",1,
RIGHT(_対策工[[#This Row],[シナリオ名称]],1)="②",2,
RIGHT(_対策工[[#This Row],[シナリオ名称]],1)="③",3,
RIGHT(_対策工[[#This Row],[シナリオ名称]],1)="④",4,
ture,"")</f>
        <v/>
      </c>
      <c r="C182" s="3" t="str" cm="1">
        <f t="array" ref="C182">_xlfn.IFS(OR(_対策工[[#This Row],[シナリオ名称]]="",_対策工[[#This Row],[グループ番号]]=""),"",TRUE,COUNTIF(_xlfn.TAKE(_対策工[制御3],_対策工[[#This Row],[通し番号]]),_対策工[[#This Row],[制御3]]))</f>
        <v/>
      </c>
      <c r="D182" t="str">
        <f>_対策工[[#This Row],[シナリオ名称]]&amp;_対策工[[#This Row],[グループ番号]]</f>
        <v/>
      </c>
      <c r="E182" t="str" cm="1">
        <f t="array" ref="E182">_xlfn.IFS(_対策工[[#This Row],[グループ番号]]="","",TRUE,_xlfn.XLOOKUP(_対策工[[#This Row],[グループ番号]],_グループ[グループ番号],_グループ[施設番号]))</f>
        <v/>
      </c>
      <c r="F182" t="str" cm="1">
        <f t="array" ref="F182">_xlfn.IFS(_対策工[[#This Row],[グループ番号]]="","",TRUE,_xlfn.XLOOKUP(_対策工[[#This Row],[グループ番号]],_グループ[グループ番号],_グループ[地区名]))</f>
        <v/>
      </c>
      <c r="G182" t="str" cm="1">
        <f t="array" ref="G182">_xlfn.IFS(_対策工[[#This Row],[グループ番号]]="","",TRUE,_xlfn.XLOOKUP(_対策工[[#This Row],[グループ番号]],_グループ[グループ番号],_グループ[施設名]))</f>
        <v/>
      </c>
      <c r="H182" t="str" cm="1">
        <f t="array" ref="H182">_xlfn.IFS(_対策工[[#This Row],[グループ番号]]="","",TRUE,_xlfn.XLOOKUP(_対策工[[#This Row],[グループ番号]],_グループ[グループ番号],_グループ[形式/設備名]))</f>
        <v/>
      </c>
      <c r="I182" t="str" cm="1">
        <f t="array" ref="I182">_xlfn.IFS(_対策工[[#This Row],[グループ番号]]="","",TRUE,_xlfn.XLOOKUP(_対策工[[#This Row],[グループ番号]],_グループ[グループ番号],_グループ[規格/装置名]))</f>
        <v/>
      </c>
      <c r="J182" t="str" cm="1">
        <f t="array" ref="J182">_xlfn.IFS(_対策工[[#This Row],[グループ番号]]="","",TRUE,_xlfn.XLOOKUP(_対策工[[#This Row],[グループ番号]],_グループ[グループ番号],_グループ[規模/部位]))</f>
        <v/>
      </c>
      <c r="K182" s="11"/>
      <c r="L182" s="9"/>
      <c r="M182" s="3"/>
      <c r="N182" t="str" cm="1">
        <f t="array" ref="N182">_xlfn.IFS(OR(_対策工[[#This Row],[シナリオ名称]]="",_対策工[[#This Row],[グループ番号]]=""),"",TRUE,_対策工[[#This Row],[グループ番号]]&amp;"-"&amp;_対策工[[#This Row],[制御1]]*100+_対策工[[#This Row],[制御2]])</f>
        <v/>
      </c>
      <c r="Q182" s="14"/>
      <c r="S182" s="12"/>
      <c r="T182" s="3"/>
    </row>
    <row r="183" spans="1:20">
      <c r="A183" s="6" cm="1">
        <f t="array" ref="A183">ROW()-ROW(_対策工[#Headers])</f>
        <v>182</v>
      </c>
      <c r="B183" s="6" t="str" cm="1">
        <f t="array" ref="B183">_xlfn.IFS(_対策工[[#This Row],[シナリオ名称]]="","",
RIGHT(_対策工[[#This Row],[シナリオ名称]],1)="①",1,
RIGHT(_対策工[[#This Row],[シナリオ名称]],1)="②",2,
RIGHT(_対策工[[#This Row],[シナリオ名称]],1)="③",3,
RIGHT(_対策工[[#This Row],[シナリオ名称]],1)="④",4,
ture,"")</f>
        <v/>
      </c>
      <c r="C183" s="3" t="str" cm="1">
        <f t="array" ref="C183">_xlfn.IFS(OR(_対策工[[#This Row],[シナリオ名称]]="",_対策工[[#This Row],[グループ番号]]=""),"",TRUE,COUNTIF(_xlfn.TAKE(_対策工[制御3],_対策工[[#This Row],[通し番号]]),_対策工[[#This Row],[制御3]]))</f>
        <v/>
      </c>
      <c r="D183" t="str">
        <f>_対策工[[#This Row],[シナリオ名称]]&amp;_対策工[[#This Row],[グループ番号]]</f>
        <v/>
      </c>
      <c r="E183" t="str" cm="1">
        <f t="array" ref="E183">_xlfn.IFS(_対策工[[#This Row],[グループ番号]]="","",TRUE,_xlfn.XLOOKUP(_対策工[[#This Row],[グループ番号]],_グループ[グループ番号],_グループ[施設番号]))</f>
        <v/>
      </c>
      <c r="F183" t="str" cm="1">
        <f t="array" ref="F183">_xlfn.IFS(_対策工[[#This Row],[グループ番号]]="","",TRUE,_xlfn.XLOOKUP(_対策工[[#This Row],[グループ番号]],_グループ[グループ番号],_グループ[地区名]))</f>
        <v/>
      </c>
      <c r="G183" t="str" cm="1">
        <f t="array" ref="G183">_xlfn.IFS(_対策工[[#This Row],[グループ番号]]="","",TRUE,_xlfn.XLOOKUP(_対策工[[#This Row],[グループ番号]],_グループ[グループ番号],_グループ[施設名]))</f>
        <v/>
      </c>
      <c r="H183" t="str" cm="1">
        <f t="array" ref="H183">_xlfn.IFS(_対策工[[#This Row],[グループ番号]]="","",TRUE,_xlfn.XLOOKUP(_対策工[[#This Row],[グループ番号]],_グループ[グループ番号],_グループ[形式/設備名]))</f>
        <v/>
      </c>
      <c r="I183" t="str" cm="1">
        <f t="array" ref="I183">_xlfn.IFS(_対策工[[#This Row],[グループ番号]]="","",TRUE,_xlfn.XLOOKUP(_対策工[[#This Row],[グループ番号]],_グループ[グループ番号],_グループ[規格/装置名]))</f>
        <v/>
      </c>
      <c r="J183" t="str" cm="1">
        <f t="array" ref="J183">_xlfn.IFS(_対策工[[#This Row],[グループ番号]]="","",TRUE,_xlfn.XLOOKUP(_対策工[[#This Row],[グループ番号]],_グループ[グループ番号],_グループ[規模/部位]))</f>
        <v/>
      </c>
      <c r="K183" s="11"/>
      <c r="L183" s="9"/>
      <c r="M183" s="3"/>
      <c r="N183" t="str" cm="1">
        <f t="array" ref="N183">_xlfn.IFS(OR(_対策工[[#This Row],[シナリオ名称]]="",_対策工[[#This Row],[グループ番号]]=""),"",TRUE,_対策工[[#This Row],[グループ番号]]&amp;"-"&amp;_対策工[[#This Row],[制御1]]*100+_対策工[[#This Row],[制御2]])</f>
        <v/>
      </c>
      <c r="Q183" s="14"/>
      <c r="S183" s="12"/>
      <c r="T183" s="3"/>
    </row>
    <row r="184" spans="1:20">
      <c r="A184" s="6" cm="1">
        <f t="array" ref="A184">ROW()-ROW(_対策工[#Headers])</f>
        <v>183</v>
      </c>
      <c r="B184" s="6" t="str" cm="1">
        <f t="array" ref="B184">_xlfn.IFS(_対策工[[#This Row],[シナリオ名称]]="","",
RIGHT(_対策工[[#This Row],[シナリオ名称]],1)="①",1,
RIGHT(_対策工[[#This Row],[シナリオ名称]],1)="②",2,
RIGHT(_対策工[[#This Row],[シナリオ名称]],1)="③",3,
RIGHT(_対策工[[#This Row],[シナリオ名称]],1)="④",4,
ture,"")</f>
        <v/>
      </c>
      <c r="C184" s="3" t="str" cm="1">
        <f t="array" ref="C184">_xlfn.IFS(OR(_対策工[[#This Row],[シナリオ名称]]="",_対策工[[#This Row],[グループ番号]]=""),"",TRUE,COUNTIF(_xlfn.TAKE(_対策工[制御3],_対策工[[#This Row],[通し番号]]),_対策工[[#This Row],[制御3]]))</f>
        <v/>
      </c>
      <c r="D184" t="str">
        <f>_対策工[[#This Row],[シナリオ名称]]&amp;_対策工[[#This Row],[グループ番号]]</f>
        <v/>
      </c>
      <c r="E184" t="str" cm="1">
        <f t="array" ref="E184">_xlfn.IFS(_対策工[[#This Row],[グループ番号]]="","",TRUE,_xlfn.XLOOKUP(_対策工[[#This Row],[グループ番号]],_グループ[グループ番号],_グループ[施設番号]))</f>
        <v/>
      </c>
      <c r="F184" t="str" cm="1">
        <f t="array" ref="F184">_xlfn.IFS(_対策工[[#This Row],[グループ番号]]="","",TRUE,_xlfn.XLOOKUP(_対策工[[#This Row],[グループ番号]],_グループ[グループ番号],_グループ[地区名]))</f>
        <v/>
      </c>
      <c r="G184" t="str" cm="1">
        <f t="array" ref="G184">_xlfn.IFS(_対策工[[#This Row],[グループ番号]]="","",TRUE,_xlfn.XLOOKUP(_対策工[[#This Row],[グループ番号]],_グループ[グループ番号],_グループ[施設名]))</f>
        <v/>
      </c>
      <c r="H184" t="str" cm="1">
        <f t="array" ref="H184">_xlfn.IFS(_対策工[[#This Row],[グループ番号]]="","",TRUE,_xlfn.XLOOKUP(_対策工[[#This Row],[グループ番号]],_グループ[グループ番号],_グループ[形式/設備名]))</f>
        <v/>
      </c>
      <c r="I184" t="str" cm="1">
        <f t="array" ref="I184">_xlfn.IFS(_対策工[[#This Row],[グループ番号]]="","",TRUE,_xlfn.XLOOKUP(_対策工[[#This Row],[グループ番号]],_グループ[グループ番号],_グループ[規格/装置名]))</f>
        <v/>
      </c>
      <c r="J184" t="str" cm="1">
        <f t="array" ref="J184">_xlfn.IFS(_対策工[[#This Row],[グループ番号]]="","",TRUE,_xlfn.XLOOKUP(_対策工[[#This Row],[グループ番号]],_グループ[グループ番号],_グループ[規模/部位]))</f>
        <v/>
      </c>
      <c r="K184" s="11"/>
      <c r="L184" s="9"/>
      <c r="M184" s="3"/>
      <c r="N184" t="str" cm="1">
        <f t="array" ref="N184">_xlfn.IFS(OR(_対策工[[#This Row],[シナリオ名称]]="",_対策工[[#This Row],[グループ番号]]=""),"",TRUE,_対策工[[#This Row],[グループ番号]]&amp;"-"&amp;_対策工[[#This Row],[制御1]]*100+_対策工[[#This Row],[制御2]])</f>
        <v/>
      </c>
      <c r="Q184" s="14"/>
      <c r="S184" s="12"/>
      <c r="T184" s="3"/>
    </row>
    <row r="185" spans="1:20">
      <c r="A185" s="6" cm="1">
        <f t="array" ref="A185">ROW()-ROW(_対策工[#Headers])</f>
        <v>184</v>
      </c>
      <c r="B185" s="6" t="str" cm="1">
        <f t="array" ref="B185">_xlfn.IFS(_対策工[[#This Row],[シナリオ名称]]="","",
RIGHT(_対策工[[#This Row],[シナリオ名称]],1)="①",1,
RIGHT(_対策工[[#This Row],[シナリオ名称]],1)="②",2,
RIGHT(_対策工[[#This Row],[シナリオ名称]],1)="③",3,
RIGHT(_対策工[[#This Row],[シナリオ名称]],1)="④",4,
ture,"")</f>
        <v/>
      </c>
      <c r="C185" s="3" t="str" cm="1">
        <f t="array" ref="C185">_xlfn.IFS(OR(_対策工[[#This Row],[シナリオ名称]]="",_対策工[[#This Row],[グループ番号]]=""),"",TRUE,COUNTIF(_xlfn.TAKE(_対策工[制御3],_対策工[[#This Row],[通し番号]]),_対策工[[#This Row],[制御3]]))</f>
        <v/>
      </c>
      <c r="D185" t="str">
        <f>_対策工[[#This Row],[シナリオ名称]]&amp;_対策工[[#This Row],[グループ番号]]</f>
        <v/>
      </c>
      <c r="E185" t="str" cm="1">
        <f t="array" ref="E185">_xlfn.IFS(_対策工[[#This Row],[グループ番号]]="","",TRUE,_xlfn.XLOOKUP(_対策工[[#This Row],[グループ番号]],_グループ[グループ番号],_グループ[施設番号]))</f>
        <v/>
      </c>
      <c r="F185" t="str" cm="1">
        <f t="array" ref="F185">_xlfn.IFS(_対策工[[#This Row],[グループ番号]]="","",TRUE,_xlfn.XLOOKUP(_対策工[[#This Row],[グループ番号]],_グループ[グループ番号],_グループ[地区名]))</f>
        <v/>
      </c>
      <c r="G185" t="str" cm="1">
        <f t="array" ref="G185">_xlfn.IFS(_対策工[[#This Row],[グループ番号]]="","",TRUE,_xlfn.XLOOKUP(_対策工[[#This Row],[グループ番号]],_グループ[グループ番号],_グループ[施設名]))</f>
        <v/>
      </c>
      <c r="H185" t="str" cm="1">
        <f t="array" ref="H185">_xlfn.IFS(_対策工[[#This Row],[グループ番号]]="","",TRUE,_xlfn.XLOOKUP(_対策工[[#This Row],[グループ番号]],_グループ[グループ番号],_グループ[形式/設備名]))</f>
        <v/>
      </c>
      <c r="I185" t="str" cm="1">
        <f t="array" ref="I185">_xlfn.IFS(_対策工[[#This Row],[グループ番号]]="","",TRUE,_xlfn.XLOOKUP(_対策工[[#This Row],[グループ番号]],_グループ[グループ番号],_グループ[規格/装置名]))</f>
        <v/>
      </c>
      <c r="J185" t="str" cm="1">
        <f t="array" ref="J185">_xlfn.IFS(_対策工[[#This Row],[グループ番号]]="","",TRUE,_xlfn.XLOOKUP(_対策工[[#This Row],[グループ番号]],_グループ[グループ番号],_グループ[規模/部位]))</f>
        <v/>
      </c>
      <c r="K185" s="11"/>
      <c r="L185" s="9"/>
      <c r="M185" s="3"/>
      <c r="N185" t="str" cm="1">
        <f t="array" ref="N185">_xlfn.IFS(OR(_対策工[[#This Row],[シナリオ名称]]="",_対策工[[#This Row],[グループ番号]]=""),"",TRUE,_対策工[[#This Row],[グループ番号]]&amp;"-"&amp;_対策工[[#This Row],[制御1]]*100+_対策工[[#This Row],[制御2]])</f>
        <v/>
      </c>
      <c r="Q185" s="14"/>
      <c r="S185" s="12"/>
      <c r="T185" s="3"/>
    </row>
    <row r="186" spans="1:20">
      <c r="A186" s="6" cm="1">
        <f t="array" ref="A186">ROW()-ROW(_対策工[#Headers])</f>
        <v>185</v>
      </c>
      <c r="B186" s="6" t="str" cm="1">
        <f t="array" ref="B186">_xlfn.IFS(_対策工[[#This Row],[シナリオ名称]]="","",
RIGHT(_対策工[[#This Row],[シナリオ名称]],1)="①",1,
RIGHT(_対策工[[#This Row],[シナリオ名称]],1)="②",2,
RIGHT(_対策工[[#This Row],[シナリオ名称]],1)="③",3,
RIGHT(_対策工[[#This Row],[シナリオ名称]],1)="④",4,
ture,"")</f>
        <v/>
      </c>
      <c r="C186" s="3" t="str" cm="1">
        <f t="array" ref="C186">_xlfn.IFS(OR(_対策工[[#This Row],[シナリオ名称]]="",_対策工[[#This Row],[グループ番号]]=""),"",TRUE,COUNTIF(_xlfn.TAKE(_対策工[制御3],_対策工[[#This Row],[通し番号]]),_対策工[[#This Row],[制御3]]))</f>
        <v/>
      </c>
      <c r="D186" t="str">
        <f>_対策工[[#This Row],[シナリオ名称]]&amp;_対策工[[#This Row],[グループ番号]]</f>
        <v/>
      </c>
      <c r="E186" t="str" cm="1">
        <f t="array" ref="E186">_xlfn.IFS(_対策工[[#This Row],[グループ番号]]="","",TRUE,_xlfn.XLOOKUP(_対策工[[#This Row],[グループ番号]],_グループ[グループ番号],_グループ[施設番号]))</f>
        <v/>
      </c>
      <c r="F186" t="str" cm="1">
        <f t="array" ref="F186">_xlfn.IFS(_対策工[[#This Row],[グループ番号]]="","",TRUE,_xlfn.XLOOKUP(_対策工[[#This Row],[グループ番号]],_グループ[グループ番号],_グループ[地区名]))</f>
        <v/>
      </c>
      <c r="G186" t="str" cm="1">
        <f t="array" ref="G186">_xlfn.IFS(_対策工[[#This Row],[グループ番号]]="","",TRUE,_xlfn.XLOOKUP(_対策工[[#This Row],[グループ番号]],_グループ[グループ番号],_グループ[施設名]))</f>
        <v/>
      </c>
      <c r="H186" t="str" cm="1">
        <f t="array" ref="H186">_xlfn.IFS(_対策工[[#This Row],[グループ番号]]="","",TRUE,_xlfn.XLOOKUP(_対策工[[#This Row],[グループ番号]],_グループ[グループ番号],_グループ[形式/設備名]))</f>
        <v/>
      </c>
      <c r="I186" t="str" cm="1">
        <f t="array" ref="I186">_xlfn.IFS(_対策工[[#This Row],[グループ番号]]="","",TRUE,_xlfn.XLOOKUP(_対策工[[#This Row],[グループ番号]],_グループ[グループ番号],_グループ[規格/装置名]))</f>
        <v/>
      </c>
      <c r="J186" t="str" cm="1">
        <f t="array" ref="J186">_xlfn.IFS(_対策工[[#This Row],[グループ番号]]="","",TRUE,_xlfn.XLOOKUP(_対策工[[#This Row],[グループ番号]],_グループ[グループ番号],_グループ[規模/部位]))</f>
        <v/>
      </c>
      <c r="K186" s="11"/>
      <c r="L186" s="9"/>
      <c r="M186" s="3"/>
      <c r="N186" t="str" cm="1">
        <f t="array" ref="N186">_xlfn.IFS(OR(_対策工[[#This Row],[シナリオ名称]]="",_対策工[[#This Row],[グループ番号]]=""),"",TRUE,_対策工[[#This Row],[グループ番号]]&amp;"-"&amp;_対策工[[#This Row],[制御1]]*100+_対策工[[#This Row],[制御2]])</f>
        <v/>
      </c>
      <c r="Q186" s="14"/>
      <c r="S186" s="12"/>
      <c r="T186" s="3"/>
    </row>
    <row r="187" spans="1:20">
      <c r="A187" s="6" cm="1">
        <f t="array" ref="A187">ROW()-ROW(_対策工[#Headers])</f>
        <v>186</v>
      </c>
      <c r="B187" s="6" t="str" cm="1">
        <f t="array" ref="B187">_xlfn.IFS(_対策工[[#This Row],[シナリオ名称]]="","",
RIGHT(_対策工[[#This Row],[シナリオ名称]],1)="①",1,
RIGHT(_対策工[[#This Row],[シナリオ名称]],1)="②",2,
RIGHT(_対策工[[#This Row],[シナリオ名称]],1)="③",3,
RIGHT(_対策工[[#This Row],[シナリオ名称]],1)="④",4,
ture,"")</f>
        <v/>
      </c>
      <c r="C187" s="3" t="str" cm="1">
        <f t="array" ref="C187">_xlfn.IFS(OR(_対策工[[#This Row],[シナリオ名称]]="",_対策工[[#This Row],[グループ番号]]=""),"",TRUE,COUNTIF(_xlfn.TAKE(_対策工[制御3],_対策工[[#This Row],[通し番号]]),_対策工[[#This Row],[制御3]]))</f>
        <v/>
      </c>
      <c r="D187" t="str">
        <f>_対策工[[#This Row],[シナリオ名称]]&amp;_対策工[[#This Row],[グループ番号]]</f>
        <v/>
      </c>
      <c r="E187" t="str" cm="1">
        <f t="array" ref="E187">_xlfn.IFS(_対策工[[#This Row],[グループ番号]]="","",TRUE,_xlfn.XLOOKUP(_対策工[[#This Row],[グループ番号]],_グループ[グループ番号],_グループ[施設番号]))</f>
        <v/>
      </c>
      <c r="F187" t="str" cm="1">
        <f t="array" ref="F187">_xlfn.IFS(_対策工[[#This Row],[グループ番号]]="","",TRUE,_xlfn.XLOOKUP(_対策工[[#This Row],[グループ番号]],_グループ[グループ番号],_グループ[地区名]))</f>
        <v/>
      </c>
      <c r="G187" t="str" cm="1">
        <f t="array" ref="G187">_xlfn.IFS(_対策工[[#This Row],[グループ番号]]="","",TRUE,_xlfn.XLOOKUP(_対策工[[#This Row],[グループ番号]],_グループ[グループ番号],_グループ[施設名]))</f>
        <v/>
      </c>
      <c r="H187" t="str" cm="1">
        <f t="array" ref="H187">_xlfn.IFS(_対策工[[#This Row],[グループ番号]]="","",TRUE,_xlfn.XLOOKUP(_対策工[[#This Row],[グループ番号]],_グループ[グループ番号],_グループ[形式/設備名]))</f>
        <v/>
      </c>
      <c r="I187" t="str" cm="1">
        <f t="array" ref="I187">_xlfn.IFS(_対策工[[#This Row],[グループ番号]]="","",TRUE,_xlfn.XLOOKUP(_対策工[[#This Row],[グループ番号]],_グループ[グループ番号],_グループ[規格/装置名]))</f>
        <v/>
      </c>
      <c r="J187" t="str" cm="1">
        <f t="array" ref="J187">_xlfn.IFS(_対策工[[#This Row],[グループ番号]]="","",TRUE,_xlfn.XLOOKUP(_対策工[[#This Row],[グループ番号]],_グループ[グループ番号],_グループ[規模/部位]))</f>
        <v/>
      </c>
      <c r="K187" s="11"/>
      <c r="L187" s="9"/>
      <c r="M187" s="3"/>
      <c r="N187" t="str" cm="1">
        <f t="array" ref="N187">_xlfn.IFS(OR(_対策工[[#This Row],[シナリオ名称]]="",_対策工[[#This Row],[グループ番号]]=""),"",TRUE,_対策工[[#This Row],[グループ番号]]&amp;"-"&amp;_対策工[[#This Row],[制御1]]*100+_対策工[[#This Row],[制御2]])</f>
        <v/>
      </c>
      <c r="Q187" s="14"/>
      <c r="S187" s="12"/>
      <c r="T187" s="3"/>
    </row>
    <row r="188" spans="1:20">
      <c r="A188" s="6" cm="1">
        <f t="array" ref="A188">ROW()-ROW(_対策工[#Headers])</f>
        <v>187</v>
      </c>
      <c r="B188" s="6" t="str" cm="1">
        <f t="array" ref="B188">_xlfn.IFS(_対策工[[#This Row],[シナリオ名称]]="","",
RIGHT(_対策工[[#This Row],[シナリオ名称]],1)="①",1,
RIGHT(_対策工[[#This Row],[シナリオ名称]],1)="②",2,
RIGHT(_対策工[[#This Row],[シナリオ名称]],1)="③",3,
RIGHT(_対策工[[#This Row],[シナリオ名称]],1)="④",4,
ture,"")</f>
        <v/>
      </c>
      <c r="C188" s="3" t="str" cm="1">
        <f t="array" ref="C188">_xlfn.IFS(OR(_対策工[[#This Row],[シナリオ名称]]="",_対策工[[#This Row],[グループ番号]]=""),"",TRUE,COUNTIF(_xlfn.TAKE(_対策工[制御3],_対策工[[#This Row],[通し番号]]),_対策工[[#This Row],[制御3]]))</f>
        <v/>
      </c>
      <c r="D188" t="str">
        <f>_対策工[[#This Row],[シナリオ名称]]&amp;_対策工[[#This Row],[グループ番号]]</f>
        <v/>
      </c>
      <c r="E188" t="str" cm="1">
        <f t="array" ref="E188">_xlfn.IFS(_対策工[[#This Row],[グループ番号]]="","",TRUE,_xlfn.XLOOKUP(_対策工[[#This Row],[グループ番号]],_グループ[グループ番号],_グループ[施設番号]))</f>
        <v/>
      </c>
      <c r="F188" t="str" cm="1">
        <f t="array" ref="F188">_xlfn.IFS(_対策工[[#This Row],[グループ番号]]="","",TRUE,_xlfn.XLOOKUP(_対策工[[#This Row],[グループ番号]],_グループ[グループ番号],_グループ[地区名]))</f>
        <v/>
      </c>
      <c r="G188" t="str" cm="1">
        <f t="array" ref="G188">_xlfn.IFS(_対策工[[#This Row],[グループ番号]]="","",TRUE,_xlfn.XLOOKUP(_対策工[[#This Row],[グループ番号]],_グループ[グループ番号],_グループ[施設名]))</f>
        <v/>
      </c>
      <c r="H188" t="str" cm="1">
        <f t="array" ref="H188">_xlfn.IFS(_対策工[[#This Row],[グループ番号]]="","",TRUE,_xlfn.XLOOKUP(_対策工[[#This Row],[グループ番号]],_グループ[グループ番号],_グループ[形式/設備名]))</f>
        <v/>
      </c>
      <c r="I188" t="str" cm="1">
        <f t="array" ref="I188">_xlfn.IFS(_対策工[[#This Row],[グループ番号]]="","",TRUE,_xlfn.XLOOKUP(_対策工[[#This Row],[グループ番号]],_グループ[グループ番号],_グループ[規格/装置名]))</f>
        <v/>
      </c>
      <c r="J188" t="str" cm="1">
        <f t="array" ref="J188">_xlfn.IFS(_対策工[[#This Row],[グループ番号]]="","",TRUE,_xlfn.XLOOKUP(_対策工[[#This Row],[グループ番号]],_グループ[グループ番号],_グループ[規模/部位]))</f>
        <v/>
      </c>
      <c r="K188" s="11"/>
      <c r="L188" s="9"/>
      <c r="M188" s="3"/>
      <c r="N188" t="str" cm="1">
        <f t="array" ref="N188">_xlfn.IFS(OR(_対策工[[#This Row],[シナリオ名称]]="",_対策工[[#This Row],[グループ番号]]=""),"",TRUE,_対策工[[#This Row],[グループ番号]]&amp;"-"&amp;_対策工[[#This Row],[制御1]]*100+_対策工[[#This Row],[制御2]])</f>
        <v/>
      </c>
      <c r="Q188" s="14"/>
      <c r="S188" s="12"/>
      <c r="T188" s="3"/>
    </row>
    <row r="189" spans="1:20">
      <c r="A189" s="6" cm="1">
        <f t="array" ref="A189">ROW()-ROW(_対策工[#Headers])</f>
        <v>188</v>
      </c>
      <c r="B189" s="6" t="str" cm="1">
        <f t="array" ref="B189">_xlfn.IFS(_対策工[[#This Row],[シナリオ名称]]="","",
RIGHT(_対策工[[#This Row],[シナリオ名称]],1)="①",1,
RIGHT(_対策工[[#This Row],[シナリオ名称]],1)="②",2,
RIGHT(_対策工[[#This Row],[シナリオ名称]],1)="③",3,
RIGHT(_対策工[[#This Row],[シナリオ名称]],1)="④",4,
ture,"")</f>
        <v/>
      </c>
      <c r="C189" s="3" t="str" cm="1">
        <f t="array" ref="C189">_xlfn.IFS(OR(_対策工[[#This Row],[シナリオ名称]]="",_対策工[[#This Row],[グループ番号]]=""),"",TRUE,COUNTIF(_xlfn.TAKE(_対策工[制御3],_対策工[[#This Row],[通し番号]]),_対策工[[#This Row],[制御3]]))</f>
        <v/>
      </c>
      <c r="D189" t="str">
        <f>_対策工[[#This Row],[シナリオ名称]]&amp;_対策工[[#This Row],[グループ番号]]</f>
        <v/>
      </c>
      <c r="E189" t="str" cm="1">
        <f t="array" ref="E189">_xlfn.IFS(_対策工[[#This Row],[グループ番号]]="","",TRUE,_xlfn.XLOOKUP(_対策工[[#This Row],[グループ番号]],_グループ[グループ番号],_グループ[施設番号]))</f>
        <v/>
      </c>
      <c r="F189" t="str" cm="1">
        <f t="array" ref="F189">_xlfn.IFS(_対策工[[#This Row],[グループ番号]]="","",TRUE,_xlfn.XLOOKUP(_対策工[[#This Row],[グループ番号]],_グループ[グループ番号],_グループ[地区名]))</f>
        <v/>
      </c>
      <c r="G189" t="str" cm="1">
        <f t="array" ref="G189">_xlfn.IFS(_対策工[[#This Row],[グループ番号]]="","",TRUE,_xlfn.XLOOKUP(_対策工[[#This Row],[グループ番号]],_グループ[グループ番号],_グループ[施設名]))</f>
        <v/>
      </c>
      <c r="H189" t="str" cm="1">
        <f t="array" ref="H189">_xlfn.IFS(_対策工[[#This Row],[グループ番号]]="","",TRUE,_xlfn.XLOOKUP(_対策工[[#This Row],[グループ番号]],_グループ[グループ番号],_グループ[形式/設備名]))</f>
        <v/>
      </c>
      <c r="I189" t="str" cm="1">
        <f t="array" ref="I189">_xlfn.IFS(_対策工[[#This Row],[グループ番号]]="","",TRUE,_xlfn.XLOOKUP(_対策工[[#This Row],[グループ番号]],_グループ[グループ番号],_グループ[規格/装置名]))</f>
        <v/>
      </c>
      <c r="J189" t="str" cm="1">
        <f t="array" ref="J189">_xlfn.IFS(_対策工[[#This Row],[グループ番号]]="","",TRUE,_xlfn.XLOOKUP(_対策工[[#This Row],[グループ番号]],_グループ[グループ番号],_グループ[規模/部位]))</f>
        <v/>
      </c>
      <c r="K189" s="11"/>
      <c r="L189" s="9"/>
      <c r="M189" s="3"/>
      <c r="N189" t="str" cm="1">
        <f t="array" ref="N189">_xlfn.IFS(OR(_対策工[[#This Row],[シナリオ名称]]="",_対策工[[#This Row],[グループ番号]]=""),"",TRUE,_対策工[[#This Row],[グループ番号]]&amp;"-"&amp;_対策工[[#This Row],[制御1]]*100+_対策工[[#This Row],[制御2]])</f>
        <v/>
      </c>
      <c r="Q189" s="14"/>
      <c r="S189" s="12"/>
      <c r="T189" s="3"/>
    </row>
    <row r="190" spans="1:20">
      <c r="A190" s="6" cm="1">
        <f t="array" ref="A190">ROW()-ROW(_対策工[#Headers])</f>
        <v>189</v>
      </c>
      <c r="B190" s="6" t="str" cm="1">
        <f t="array" ref="B190">_xlfn.IFS(_対策工[[#This Row],[シナリオ名称]]="","",
RIGHT(_対策工[[#This Row],[シナリオ名称]],1)="①",1,
RIGHT(_対策工[[#This Row],[シナリオ名称]],1)="②",2,
RIGHT(_対策工[[#This Row],[シナリオ名称]],1)="③",3,
RIGHT(_対策工[[#This Row],[シナリオ名称]],1)="④",4,
ture,"")</f>
        <v/>
      </c>
      <c r="C190" s="3" t="str" cm="1">
        <f t="array" ref="C190">_xlfn.IFS(OR(_対策工[[#This Row],[シナリオ名称]]="",_対策工[[#This Row],[グループ番号]]=""),"",TRUE,COUNTIF(_xlfn.TAKE(_対策工[制御3],_対策工[[#This Row],[通し番号]]),_対策工[[#This Row],[制御3]]))</f>
        <v/>
      </c>
      <c r="D190" t="str">
        <f>_対策工[[#This Row],[シナリオ名称]]&amp;_対策工[[#This Row],[グループ番号]]</f>
        <v/>
      </c>
      <c r="E190" t="str" cm="1">
        <f t="array" ref="E190">_xlfn.IFS(_対策工[[#This Row],[グループ番号]]="","",TRUE,_xlfn.XLOOKUP(_対策工[[#This Row],[グループ番号]],_グループ[グループ番号],_グループ[施設番号]))</f>
        <v/>
      </c>
      <c r="F190" t="str" cm="1">
        <f t="array" ref="F190">_xlfn.IFS(_対策工[[#This Row],[グループ番号]]="","",TRUE,_xlfn.XLOOKUP(_対策工[[#This Row],[グループ番号]],_グループ[グループ番号],_グループ[地区名]))</f>
        <v/>
      </c>
      <c r="G190" t="str" cm="1">
        <f t="array" ref="G190">_xlfn.IFS(_対策工[[#This Row],[グループ番号]]="","",TRUE,_xlfn.XLOOKUP(_対策工[[#This Row],[グループ番号]],_グループ[グループ番号],_グループ[施設名]))</f>
        <v/>
      </c>
      <c r="H190" t="str" cm="1">
        <f t="array" ref="H190">_xlfn.IFS(_対策工[[#This Row],[グループ番号]]="","",TRUE,_xlfn.XLOOKUP(_対策工[[#This Row],[グループ番号]],_グループ[グループ番号],_グループ[形式/設備名]))</f>
        <v/>
      </c>
      <c r="I190" t="str" cm="1">
        <f t="array" ref="I190">_xlfn.IFS(_対策工[[#This Row],[グループ番号]]="","",TRUE,_xlfn.XLOOKUP(_対策工[[#This Row],[グループ番号]],_グループ[グループ番号],_グループ[規格/装置名]))</f>
        <v/>
      </c>
      <c r="J190" t="str" cm="1">
        <f t="array" ref="J190">_xlfn.IFS(_対策工[[#This Row],[グループ番号]]="","",TRUE,_xlfn.XLOOKUP(_対策工[[#This Row],[グループ番号]],_グループ[グループ番号],_グループ[規模/部位]))</f>
        <v/>
      </c>
      <c r="K190" s="11"/>
      <c r="L190" s="9"/>
      <c r="M190" s="3"/>
      <c r="N190" t="str" cm="1">
        <f t="array" ref="N190">_xlfn.IFS(OR(_対策工[[#This Row],[シナリオ名称]]="",_対策工[[#This Row],[グループ番号]]=""),"",TRUE,_対策工[[#This Row],[グループ番号]]&amp;"-"&amp;_対策工[[#This Row],[制御1]]*100+_対策工[[#This Row],[制御2]])</f>
        <v/>
      </c>
      <c r="Q190" s="14"/>
      <c r="S190" s="12"/>
      <c r="T190" s="3"/>
    </row>
    <row r="191" spans="1:20">
      <c r="A191" s="6" cm="1">
        <f t="array" ref="A191">ROW()-ROW(_対策工[#Headers])</f>
        <v>190</v>
      </c>
      <c r="B191" s="6" t="str" cm="1">
        <f t="array" ref="B191">_xlfn.IFS(_対策工[[#This Row],[シナリオ名称]]="","",
RIGHT(_対策工[[#This Row],[シナリオ名称]],1)="①",1,
RIGHT(_対策工[[#This Row],[シナリオ名称]],1)="②",2,
RIGHT(_対策工[[#This Row],[シナリオ名称]],1)="③",3,
RIGHT(_対策工[[#This Row],[シナリオ名称]],1)="④",4,
ture,"")</f>
        <v/>
      </c>
      <c r="C191" s="3" t="str" cm="1">
        <f t="array" ref="C191">_xlfn.IFS(OR(_対策工[[#This Row],[シナリオ名称]]="",_対策工[[#This Row],[グループ番号]]=""),"",TRUE,COUNTIF(_xlfn.TAKE(_対策工[制御3],_対策工[[#This Row],[通し番号]]),_対策工[[#This Row],[制御3]]))</f>
        <v/>
      </c>
      <c r="D191" t="str">
        <f>_対策工[[#This Row],[シナリオ名称]]&amp;_対策工[[#This Row],[グループ番号]]</f>
        <v/>
      </c>
      <c r="E191" t="str" cm="1">
        <f t="array" ref="E191">_xlfn.IFS(_対策工[[#This Row],[グループ番号]]="","",TRUE,_xlfn.XLOOKUP(_対策工[[#This Row],[グループ番号]],_グループ[グループ番号],_グループ[施設番号]))</f>
        <v/>
      </c>
      <c r="F191" t="str" cm="1">
        <f t="array" ref="F191">_xlfn.IFS(_対策工[[#This Row],[グループ番号]]="","",TRUE,_xlfn.XLOOKUP(_対策工[[#This Row],[グループ番号]],_グループ[グループ番号],_グループ[地区名]))</f>
        <v/>
      </c>
      <c r="G191" t="str" cm="1">
        <f t="array" ref="G191">_xlfn.IFS(_対策工[[#This Row],[グループ番号]]="","",TRUE,_xlfn.XLOOKUP(_対策工[[#This Row],[グループ番号]],_グループ[グループ番号],_グループ[施設名]))</f>
        <v/>
      </c>
      <c r="H191" t="str" cm="1">
        <f t="array" ref="H191">_xlfn.IFS(_対策工[[#This Row],[グループ番号]]="","",TRUE,_xlfn.XLOOKUP(_対策工[[#This Row],[グループ番号]],_グループ[グループ番号],_グループ[形式/設備名]))</f>
        <v/>
      </c>
      <c r="I191" t="str" cm="1">
        <f t="array" ref="I191">_xlfn.IFS(_対策工[[#This Row],[グループ番号]]="","",TRUE,_xlfn.XLOOKUP(_対策工[[#This Row],[グループ番号]],_グループ[グループ番号],_グループ[規格/装置名]))</f>
        <v/>
      </c>
      <c r="J191" t="str" cm="1">
        <f t="array" ref="J191">_xlfn.IFS(_対策工[[#This Row],[グループ番号]]="","",TRUE,_xlfn.XLOOKUP(_対策工[[#This Row],[グループ番号]],_グループ[グループ番号],_グループ[規模/部位]))</f>
        <v/>
      </c>
      <c r="K191" s="11"/>
      <c r="L191" s="9"/>
      <c r="M191" s="3"/>
      <c r="N191" t="str" cm="1">
        <f t="array" ref="N191">_xlfn.IFS(OR(_対策工[[#This Row],[シナリオ名称]]="",_対策工[[#This Row],[グループ番号]]=""),"",TRUE,_対策工[[#This Row],[グループ番号]]&amp;"-"&amp;_対策工[[#This Row],[制御1]]*100+_対策工[[#This Row],[制御2]])</f>
        <v/>
      </c>
      <c r="Q191" s="14"/>
      <c r="S191" s="12"/>
      <c r="T191" s="3"/>
    </row>
    <row r="192" spans="1:20">
      <c r="A192" s="6" cm="1">
        <f t="array" ref="A192">ROW()-ROW(_対策工[#Headers])</f>
        <v>191</v>
      </c>
      <c r="B192" s="6" t="str" cm="1">
        <f t="array" ref="B192">_xlfn.IFS(_対策工[[#This Row],[シナリオ名称]]="","",
RIGHT(_対策工[[#This Row],[シナリオ名称]],1)="①",1,
RIGHT(_対策工[[#This Row],[シナリオ名称]],1)="②",2,
RIGHT(_対策工[[#This Row],[シナリオ名称]],1)="③",3,
RIGHT(_対策工[[#This Row],[シナリオ名称]],1)="④",4,
ture,"")</f>
        <v/>
      </c>
      <c r="C192" s="3" t="str" cm="1">
        <f t="array" ref="C192">_xlfn.IFS(OR(_対策工[[#This Row],[シナリオ名称]]="",_対策工[[#This Row],[グループ番号]]=""),"",TRUE,COUNTIF(_xlfn.TAKE(_対策工[制御3],_対策工[[#This Row],[通し番号]]),_対策工[[#This Row],[制御3]]))</f>
        <v/>
      </c>
      <c r="D192" t="str">
        <f>_対策工[[#This Row],[シナリオ名称]]&amp;_対策工[[#This Row],[グループ番号]]</f>
        <v/>
      </c>
      <c r="E192" t="str" cm="1">
        <f t="array" ref="E192">_xlfn.IFS(_対策工[[#This Row],[グループ番号]]="","",TRUE,_xlfn.XLOOKUP(_対策工[[#This Row],[グループ番号]],_グループ[グループ番号],_グループ[施設番号]))</f>
        <v/>
      </c>
      <c r="F192" t="str" cm="1">
        <f t="array" ref="F192">_xlfn.IFS(_対策工[[#This Row],[グループ番号]]="","",TRUE,_xlfn.XLOOKUP(_対策工[[#This Row],[グループ番号]],_グループ[グループ番号],_グループ[地区名]))</f>
        <v/>
      </c>
      <c r="G192" t="str" cm="1">
        <f t="array" ref="G192">_xlfn.IFS(_対策工[[#This Row],[グループ番号]]="","",TRUE,_xlfn.XLOOKUP(_対策工[[#This Row],[グループ番号]],_グループ[グループ番号],_グループ[施設名]))</f>
        <v/>
      </c>
      <c r="H192" t="str" cm="1">
        <f t="array" ref="H192">_xlfn.IFS(_対策工[[#This Row],[グループ番号]]="","",TRUE,_xlfn.XLOOKUP(_対策工[[#This Row],[グループ番号]],_グループ[グループ番号],_グループ[形式/設備名]))</f>
        <v/>
      </c>
      <c r="I192" t="str" cm="1">
        <f t="array" ref="I192">_xlfn.IFS(_対策工[[#This Row],[グループ番号]]="","",TRUE,_xlfn.XLOOKUP(_対策工[[#This Row],[グループ番号]],_グループ[グループ番号],_グループ[規格/装置名]))</f>
        <v/>
      </c>
      <c r="J192" t="str" cm="1">
        <f t="array" ref="J192">_xlfn.IFS(_対策工[[#This Row],[グループ番号]]="","",TRUE,_xlfn.XLOOKUP(_対策工[[#This Row],[グループ番号]],_グループ[グループ番号],_グループ[規模/部位]))</f>
        <v/>
      </c>
      <c r="K192" s="11"/>
      <c r="L192" s="9"/>
      <c r="M192" s="3"/>
      <c r="N192" t="str" cm="1">
        <f t="array" ref="N192">_xlfn.IFS(OR(_対策工[[#This Row],[シナリオ名称]]="",_対策工[[#This Row],[グループ番号]]=""),"",TRUE,_対策工[[#This Row],[グループ番号]]&amp;"-"&amp;_対策工[[#This Row],[制御1]]*100+_対策工[[#This Row],[制御2]])</f>
        <v/>
      </c>
      <c r="Q192" s="14"/>
      <c r="S192" s="12"/>
      <c r="T192" s="3"/>
    </row>
    <row r="193" spans="1:20">
      <c r="A193" s="6" cm="1">
        <f t="array" ref="A193">ROW()-ROW(_対策工[#Headers])</f>
        <v>192</v>
      </c>
      <c r="B193" s="6" t="str" cm="1">
        <f t="array" ref="B193">_xlfn.IFS(_対策工[[#This Row],[シナリオ名称]]="","",
RIGHT(_対策工[[#This Row],[シナリオ名称]],1)="①",1,
RIGHT(_対策工[[#This Row],[シナリオ名称]],1)="②",2,
RIGHT(_対策工[[#This Row],[シナリオ名称]],1)="③",3,
RIGHT(_対策工[[#This Row],[シナリオ名称]],1)="④",4,
ture,"")</f>
        <v/>
      </c>
      <c r="C193" s="3" t="str" cm="1">
        <f t="array" ref="C193">_xlfn.IFS(OR(_対策工[[#This Row],[シナリオ名称]]="",_対策工[[#This Row],[グループ番号]]=""),"",TRUE,COUNTIF(_xlfn.TAKE(_対策工[制御3],_対策工[[#This Row],[通し番号]]),_対策工[[#This Row],[制御3]]))</f>
        <v/>
      </c>
      <c r="D193" t="str">
        <f>_対策工[[#This Row],[シナリオ名称]]&amp;_対策工[[#This Row],[グループ番号]]</f>
        <v/>
      </c>
      <c r="E193" t="str" cm="1">
        <f t="array" ref="E193">_xlfn.IFS(_対策工[[#This Row],[グループ番号]]="","",TRUE,_xlfn.XLOOKUP(_対策工[[#This Row],[グループ番号]],_グループ[グループ番号],_グループ[施設番号]))</f>
        <v/>
      </c>
      <c r="F193" t="str" cm="1">
        <f t="array" ref="F193">_xlfn.IFS(_対策工[[#This Row],[グループ番号]]="","",TRUE,_xlfn.XLOOKUP(_対策工[[#This Row],[グループ番号]],_グループ[グループ番号],_グループ[地区名]))</f>
        <v/>
      </c>
      <c r="G193" t="str" cm="1">
        <f t="array" ref="G193">_xlfn.IFS(_対策工[[#This Row],[グループ番号]]="","",TRUE,_xlfn.XLOOKUP(_対策工[[#This Row],[グループ番号]],_グループ[グループ番号],_グループ[施設名]))</f>
        <v/>
      </c>
      <c r="H193" t="str" cm="1">
        <f t="array" ref="H193">_xlfn.IFS(_対策工[[#This Row],[グループ番号]]="","",TRUE,_xlfn.XLOOKUP(_対策工[[#This Row],[グループ番号]],_グループ[グループ番号],_グループ[形式/設備名]))</f>
        <v/>
      </c>
      <c r="I193" t="str" cm="1">
        <f t="array" ref="I193">_xlfn.IFS(_対策工[[#This Row],[グループ番号]]="","",TRUE,_xlfn.XLOOKUP(_対策工[[#This Row],[グループ番号]],_グループ[グループ番号],_グループ[規格/装置名]))</f>
        <v/>
      </c>
      <c r="J193" t="str" cm="1">
        <f t="array" ref="J193">_xlfn.IFS(_対策工[[#This Row],[グループ番号]]="","",TRUE,_xlfn.XLOOKUP(_対策工[[#This Row],[グループ番号]],_グループ[グループ番号],_グループ[規模/部位]))</f>
        <v/>
      </c>
      <c r="K193" s="11"/>
      <c r="L193" s="9"/>
      <c r="M193" s="3"/>
      <c r="N193" t="str" cm="1">
        <f t="array" ref="N193">_xlfn.IFS(OR(_対策工[[#This Row],[シナリオ名称]]="",_対策工[[#This Row],[グループ番号]]=""),"",TRUE,_対策工[[#This Row],[グループ番号]]&amp;"-"&amp;_対策工[[#This Row],[制御1]]*100+_対策工[[#This Row],[制御2]])</f>
        <v/>
      </c>
      <c r="Q193" s="14"/>
      <c r="S193" s="12"/>
      <c r="T193" s="3"/>
    </row>
    <row r="194" spans="1:20">
      <c r="A194" s="6" cm="1">
        <f t="array" ref="A194">ROW()-ROW(_対策工[#Headers])</f>
        <v>193</v>
      </c>
      <c r="B194" s="6" t="str" cm="1">
        <f t="array" ref="B194">_xlfn.IFS(_対策工[[#This Row],[シナリオ名称]]="","",
RIGHT(_対策工[[#This Row],[シナリオ名称]],1)="①",1,
RIGHT(_対策工[[#This Row],[シナリオ名称]],1)="②",2,
RIGHT(_対策工[[#This Row],[シナリオ名称]],1)="③",3,
RIGHT(_対策工[[#This Row],[シナリオ名称]],1)="④",4,
ture,"")</f>
        <v/>
      </c>
      <c r="C194" s="3" t="str" cm="1">
        <f t="array" ref="C194">_xlfn.IFS(OR(_対策工[[#This Row],[シナリオ名称]]="",_対策工[[#This Row],[グループ番号]]=""),"",TRUE,COUNTIF(_xlfn.TAKE(_対策工[制御3],_対策工[[#This Row],[通し番号]]),_対策工[[#This Row],[制御3]]))</f>
        <v/>
      </c>
      <c r="D194" t="str">
        <f>_対策工[[#This Row],[シナリオ名称]]&amp;_対策工[[#This Row],[グループ番号]]</f>
        <v/>
      </c>
      <c r="E194" t="str" cm="1">
        <f t="array" ref="E194">_xlfn.IFS(_対策工[[#This Row],[グループ番号]]="","",TRUE,_xlfn.XLOOKUP(_対策工[[#This Row],[グループ番号]],_グループ[グループ番号],_グループ[施設番号]))</f>
        <v/>
      </c>
      <c r="F194" t="str" cm="1">
        <f t="array" ref="F194">_xlfn.IFS(_対策工[[#This Row],[グループ番号]]="","",TRUE,_xlfn.XLOOKUP(_対策工[[#This Row],[グループ番号]],_グループ[グループ番号],_グループ[地区名]))</f>
        <v/>
      </c>
      <c r="G194" t="str" cm="1">
        <f t="array" ref="G194">_xlfn.IFS(_対策工[[#This Row],[グループ番号]]="","",TRUE,_xlfn.XLOOKUP(_対策工[[#This Row],[グループ番号]],_グループ[グループ番号],_グループ[施設名]))</f>
        <v/>
      </c>
      <c r="H194" t="str" cm="1">
        <f t="array" ref="H194">_xlfn.IFS(_対策工[[#This Row],[グループ番号]]="","",TRUE,_xlfn.XLOOKUP(_対策工[[#This Row],[グループ番号]],_グループ[グループ番号],_グループ[形式/設備名]))</f>
        <v/>
      </c>
      <c r="I194" t="str" cm="1">
        <f t="array" ref="I194">_xlfn.IFS(_対策工[[#This Row],[グループ番号]]="","",TRUE,_xlfn.XLOOKUP(_対策工[[#This Row],[グループ番号]],_グループ[グループ番号],_グループ[規格/装置名]))</f>
        <v/>
      </c>
      <c r="J194" t="str" cm="1">
        <f t="array" ref="J194">_xlfn.IFS(_対策工[[#This Row],[グループ番号]]="","",TRUE,_xlfn.XLOOKUP(_対策工[[#This Row],[グループ番号]],_グループ[グループ番号],_グループ[規模/部位]))</f>
        <v/>
      </c>
      <c r="K194" s="11"/>
      <c r="L194" s="9"/>
      <c r="M194" s="3"/>
      <c r="N194" t="str" cm="1">
        <f t="array" ref="N194">_xlfn.IFS(OR(_対策工[[#This Row],[シナリオ名称]]="",_対策工[[#This Row],[グループ番号]]=""),"",TRUE,_対策工[[#This Row],[グループ番号]]&amp;"-"&amp;_対策工[[#This Row],[制御1]]*100+_対策工[[#This Row],[制御2]])</f>
        <v/>
      </c>
      <c r="Q194" s="14"/>
      <c r="S194" s="12"/>
      <c r="T194" s="3"/>
    </row>
    <row r="195" spans="1:20">
      <c r="A195" s="6" cm="1">
        <f t="array" ref="A195">ROW()-ROW(_対策工[#Headers])</f>
        <v>194</v>
      </c>
      <c r="B195" s="6" t="str" cm="1">
        <f t="array" ref="B195">_xlfn.IFS(_対策工[[#This Row],[シナリオ名称]]="","",
RIGHT(_対策工[[#This Row],[シナリオ名称]],1)="①",1,
RIGHT(_対策工[[#This Row],[シナリオ名称]],1)="②",2,
RIGHT(_対策工[[#This Row],[シナリオ名称]],1)="③",3,
RIGHT(_対策工[[#This Row],[シナリオ名称]],1)="④",4,
ture,"")</f>
        <v/>
      </c>
      <c r="C195" s="3" t="str" cm="1">
        <f t="array" ref="C195">_xlfn.IFS(OR(_対策工[[#This Row],[シナリオ名称]]="",_対策工[[#This Row],[グループ番号]]=""),"",TRUE,COUNTIF(_xlfn.TAKE(_対策工[制御3],_対策工[[#This Row],[通し番号]]),_対策工[[#This Row],[制御3]]))</f>
        <v/>
      </c>
      <c r="D195" t="str">
        <f>_対策工[[#This Row],[シナリオ名称]]&amp;_対策工[[#This Row],[グループ番号]]</f>
        <v/>
      </c>
      <c r="E195" t="str" cm="1">
        <f t="array" ref="E195">_xlfn.IFS(_対策工[[#This Row],[グループ番号]]="","",TRUE,_xlfn.XLOOKUP(_対策工[[#This Row],[グループ番号]],_グループ[グループ番号],_グループ[施設番号]))</f>
        <v/>
      </c>
      <c r="F195" t="str" cm="1">
        <f t="array" ref="F195">_xlfn.IFS(_対策工[[#This Row],[グループ番号]]="","",TRUE,_xlfn.XLOOKUP(_対策工[[#This Row],[グループ番号]],_グループ[グループ番号],_グループ[地区名]))</f>
        <v/>
      </c>
      <c r="G195" t="str" cm="1">
        <f t="array" ref="G195">_xlfn.IFS(_対策工[[#This Row],[グループ番号]]="","",TRUE,_xlfn.XLOOKUP(_対策工[[#This Row],[グループ番号]],_グループ[グループ番号],_グループ[施設名]))</f>
        <v/>
      </c>
      <c r="H195" t="str" cm="1">
        <f t="array" ref="H195">_xlfn.IFS(_対策工[[#This Row],[グループ番号]]="","",TRUE,_xlfn.XLOOKUP(_対策工[[#This Row],[グループ番号]],_グループ[グループ番号],_グループ[形式/設備名]))</f>
        <v/>
      </c>
      <c r="I195" t="str" cm="1">
        <f t="array" ref="I195">_xlfn.IFS(_対策工[[#This Row],[グループ番号]]="","",TRUE,_xlfn.XLOOKUP(_対策工[[#This Row],[グループ番号]],_グループ[グループ番号],_グループ[規格/装置名]))</f>
        <v/>
      </c>
      <c r="J195" t="str" cm="1">
        <f t="array" ref="J195">_xlfn.IFS(_対策工[[#This Row],[グループ番号]]="","",TRUE,_xlfn.XLOOKUP(_対策工[[#This Row],[グループ番号]],_グループ[グループ番号],_グループ[規模/部位]))</f>
        <v/>
      </c>
      <c r="K195" s="11"/>
      <c r="L195" s="9"/>
      <c r="M195" s="3"/>
      <c r="N195" t="str" cm="1">
        <f t="array" ref="N195">_xlfn.IFS(OR(_対策工[[#This Row],[シナリオ名称]]="",_対策工[[#This Row],[グループ番号]]=""),"",TRUE,_対策工[[#This Row],[グループ番号]]&amp;"-"&amp;_対策工[[#This Row],[制御1]]*100+_対策工[[#This Row],[制御2]])</f>
        <v/>
      </c>
      <c r="Q195" s="14"/>
      <c r="S195" s="12"/>
      <c r="T195" s="3"/>
    </row>
    <row r="196" spans="1:20">
      <c r="A196" s="6" cm="1">
        <f t="array" ref="A196">ROW()-ROW(_対策工[#Headers])</f>
        <v>195</v>
      </c>
      <c r="B196" s="6" t="str" cm="1">
        <f t="array" ref="B196">_xlfn.IFS(_対策工[[#This Row],[シナリオ名称]]="","",
RIGHT(_対策工[[#This Row],[シナリオ名称]],1)="①",1,
RIGHT(_対策工[[#This Row],[シナリオ名称]],1)="②",2,
RIGHT(_対策工[[#This Row],[シナリオ名称]],1)="③",3,
RIGHT(_対策工[[#This Row],[シナリオ名称]],1)="④",4,
ture,"")</f>
        <v/>
      </c>
      <c r="C196" s="3" t="str" cm="1">
        <f t="array" ref="C196">_xlfn.IFS(OR(_対策工[[#This Row],[シナリオ名称]]="",_対策工[[#This Row],[グループ番号]]=""),"",TRUE,COUNTIF(_xlfn.TAKE(_対策工[制御3],_対策工[[#This Row],[通し番号]]),_対策工[[#This Row],[制御3]]))</f>
        <v/>
      </c>
      <c r="D196" t="str">
        <f>_対策工[[#This Row],[シナリオ名称]]&amp;_対策工[[#This Row],[グループ番号]]</f>
        <v/>
      </c>
      <c r="E196" t="str" cm="1">
        <f t="array" ref="E196">_xlfn.IFS(_対策工[[#This Row],[グループ番号]]="","",TRUE,_xlfn.XLOOKUP(_対策工[[#This Row],[グループ番号]],_グループ[グループ番号],_グループ[施設番号]))</f>
        <v/>
      </c>
      <c r="F196" t="str" cm="1">
        <f t="array" ref="F196">_xlfn.IFS(_対策工[[#This Row],[グループ番号]]="","",TRUE,_xlfn.XLOOKUP(_対策工[[#This Row],[グループ番号]],_グループ[グループ番号],_グループ[地区名]))</f>
        <v/>
      </c>
      <c r="G196" t="str" cm="1">
        <f t="array" ref="G196">_xlfn.IFS(_対策工[[#This Row],[グループ番号]]="","",TRUE,_xlfn.XLOOKUP(_対策工[[#This Row],[グループ番号]],_グループ[グループ番号],_グループ[施設名]))</f>
        <v/>
      </c>
      <c r="H196" t="str" cm="1">
        <f t="array" ref="H196">_xlfn.IFS(_対策工[[#This Row],[グループ番号]]="","",TRUE,_xlfn.XLOOKUP(_対策工[[#This Row],[グループ番号]],_グループ[グループ番号],_グループ[形式/設備名]))</f>
        <v/>
      </c>
      <c r="I196" t="str" cm="1">
        <f t="array" ref="I196">_xlfn.IFS(_対策工[[#This Row],[グループ番号]]="","",TRUE,_xlfn.XLOOKUP(_対策工[[#This Row],[グループ番号]],_グループ[グループ番号],_グループ[規格/装置名]))</f>
        <v/>
      </c>
      <c r="J196" t="str" cm="1">
        <f t="array" ref="J196">_xlfn.IFS(_対策工[[#This Row],[グループ番号]]="","",TRUE,_xlfn.XLOOKUP(_対策工[[#This Row],[グループ番号]],_グループ[グループ番号],_グループ[規模/部位]))</f>
        <v/>
      </c>
      <c r="K196" s="11"/>
      <c r="L196" s="9"/>
      <c r="M196" s="3"/>
      <c r="N196" t="str" cm="1">
        <f t="array" ref="N196">_xlfn.IFS(OR(_対策工[[#This Row],[シナリオ名称]]="",_対策工[[#This Row],[グループ番号]]=""),"",TRUE,_対策工[[#This Row],[グループ番号]]&amp;"-"&amp;_対策工[[#This Row],[制御1]]*100+_対策工[[#This Row],[制御2]])</f>
        <v/>
      </c>
      <c r="Q196" s="14"/>
      <c r="S196" s="12"/>
      <c r="T196" s="3"/>
    </row>
    <row r="197" spans="1:20">
      <c r="A197" s="6" cm="1">
        <f t="array" ref="A197">ROW()-ROW(_対策工[#Headers])</f>
        <v>196</v>
      </c>
      <c r="B197" s="6" t="str" cm="1">
        <f t="array" ref="B197">_xlfn.IFS(_対策工[[#This Row],[シナリオ名称]]="","",
RIGHT(_対策工[[#This Row],[シナリオ名称]],1)="①",1,
RIGHT(_対策工[[#This Row],[シナリオ名称]],1)="②",2,
RIGHT(_対策工[[#This Row],[シナリオ名称]],1)="③",3,
RIGHT(_対策工[[#This Row],[シナリオ名称]],1)="④",4,
ture,"")</f>
        <v/>
      </c>
      <c r="C197" s="3" t="str" cm="1">
        <f t="array" ref="C197">_xlfn.IFS(OR(_対策工[[#This Row],[シナリオ名称]]="",_対策工[[#This Row],[グループ番号]]=""),"",TRUE,COUNTIF(_xlfn.TAKE(_対策工[制御3],_対策工[[#This Row],[通し番号]]),_対策工[[#This Row],[制御3]]))</f>
        <v/>
      </c>
      <c r="D197" t="str">
        <f>_対策工[[#This Row],[シナリオ名称]]&amp;_対策工[[#This Row],[グループ番号]]</f>
        <v/>
      </c>
      <c r="E197" t="str" cm="1">
        <f t="array" ref="E197">_xlfn.IFS(_対策工[[#This Row],[グループ番号]]="","",TRUE,_xlfn.XLOOKUP(_対策工[[#This Row],[グループ番号]],_グループ[グループ番号],_グループ[施設番号]))</f>
        <v/>
      </c>
      <c r="F197" t="str" cm="1">
        <f t="array" ref="F197">_xlfn.IFS(_対策工[[#This Row],[グループ番号]]="","",TRUE,_xlfn.XLOOKUP(_対策工[[#This Row],[グループ番号]],_グループ[グループ番号],_グループ[地区名]))</f>
        <v/>
      </c>
      <c r="G197" t="str" cm="1">
        <f t="array" ref="G197">_xlfn.IFS(_対策工[[#This Row],[グループ番号]]="","",TRUE,_xlfn.XLOOKUP(_対策工[[#This Row],[グループ番号]],_グループ[グループ番号],_グループ[施設名]))</f>
        <v/>
      </c>
      <c r="H197" t="str" cm="1">
        <f t="array" ref="H197">_xlfn.IFS(_対策工[[#This Row],[グループ番号]]="","",TRUE,_xlfn.XLOOKUP(_対策工[[#This Row],[グループ番号]],_グループ[グループ番号],_グループ[形式/設備名]))</f>
        <v/>
      </c>
      <c r="I197" t="str" cm="1">
        <f t="array" ref="I197">_xlfn.IFS(_対策工[[#This Row],[グループ番号]]="","",TRUE,_xlfn.XLOOKUP(_対策工[[#This Row],[グループ番号]],_グループ[グループ番号],_グループ[規格/装置名]))</f>
        <v/>
      </c>
      <c r="J197" t="str" cm="1">
        <f t="array" ref="J197">_xlfn.IFS(_対策工[[#This Row],[グループ番号]]="","",TRUE,_xlfn.XLOOKUP(_対策工[[#This Row],[グループ番号]],_グループ[グループ番号],_グループ[規模/部位]))</f>
        <v/>
      </c>
      <c r="K197" s="11"/>
      <c r="L197" s="9"/>
      <c r="M197" s="3"/>
      <c r="N197" t="str" cm="1">
        <f t="array" ref="N197">_xlfn.IFS(OR(_対策工[[#This Row],[シナリオ名称]]="",_対策工[[#This Row],[グループ番号]]=""),"",TRUE,_対策工[[#This Row],[グループ番号]]&amp;"-"&amp;_対策工[[#This Row],[制御1]]*100+_対策工[[#This Row],[制御2]])</f>
        <v/>
      </c>
      <c r="Q197" s="14"/>
      <c r="S197" s="12"/>
      <c r="T197" s="3"/>
    </row>
    <row r="198" spans="1:20">
      <c r="A198" s="6" cm="1">
        <f t="array" ref="A198">ROW()-ROW(_対策工[#Headers])</f>
        <v>197</v>
      </c>
      <c r="B198" s="6" t="str" cm="1">
        <f t="array" ref="B198">_xlfn.IFS(_対策工[[#This Row],[シナリオ名称]]="","",
RIGHT(_対策工[[#This Row],[シナリオ名称]],1)="①",1,
RIGHT(_対策工[[#This Row],[シナリオ名称]],1)="②",2,
RIGHT(_対策工[[#This Row],[シナリオ名称]],1)="③",3,
RIGHT(_対策工[[#This Row],[シナリオ名称]],1)="④",4,
ture,"")</f>
        <v/>
      </c>
      <c r="C198" s="3" t="str" cm="1">
        <f t="array" ref="C198">_xlfn.IFS(OR(_対策工[[#This Row],[シナリオ名称]]="",_対策工[[#This Row],[グループ番号]]=""),"",TRUE,COUNTIF(_xlfn.TAKE(_対策工[制御3],_対策工[[#This Row],[通し番号]]),_対策工[[#This Row],[制御3]]))</f>
        <v/>
      </c>
      <c r="D198" t="str">
        <f>_対策工[[#This Row],[シナリオ名称]]&amp;_対策工[[#This Row],[グループ番号]]</f>
        <v/>
      </c>
      <c r="E198" t="str" cm="1">
        <f t="array" ref="E198">_xlfn.IFS(_対策工[[#This Row],[グループ番号]]="","",TRUE,_xlfn.XLOOKUP(_対策工[[#This Row],[グループ番号]],_グループ[グループ番号],_グループ[施設番号]))</f>
        <v/>
      </c>
      <c r="F198" t="str" cm="1">
        <f t="array" ref="F198">_xlfn.IFS(_対策工[[#This Row],[グループ番号]]="","",TRUE,_xlfn.XLOOKUP(_対策工[[#This Row],[グループ番号]],_グループ[グループ番号],_グループ[地区名]))</f>
        <v/>
      </c>
      <c r="G198" t="str" cm="1">
        <f t="array" ref="G198">_xlfn.IFS(_対策工[[#This Row],[グループ番号]]="","",TRUE,_xlfn.XLOOKUP(_対策工[[#This Row],[グループ番号]],_グループ[グループ番号],_グループ[施設名]))</f>
        <v/>
      </c>
      <c r="H198" t="str" cm="1">
        <f t="array" ref="H198">_xlfn.IFS(_対策工[[#This Row],[グループ番号]]="","",TRUE,_xlfn.XLOOKUP(_対策工[[#This Row],[グループ番号]],_グループ[グループ番号],_グループ[形式/設備名]))</f>
        <v/>
      </c>
      <c r="I198" t="str" cm="1">
        <f t="array" ref="I198">_xlfn.IFS(_対策工[[#This Row],[グループ番号]]="","",TRUE,_xlfn.XLOOKUP(_対策工[[#This Row],[グループ番号]],_グループ[グループ番号],_グループ[規格/装置名]))</f>
        <v/>
      </c>
      <c r="J198" t="str" cm="1">
        <f t="array" ref="J198">_xlfn.IFS(_対策工[[#This Row],[グループ番号]]="","",TRUE,_xlfn.XLOOKUP(_対策工[[#This Row],[グループ番号]],_グループ[グループ番号],_グループ[規模/部位]))</f>
        <v/>
      </c>
      <c r="K198" s="11"/>
      <c r="L198" s="9"/>
      <c r="M198" s="3"/>
      <c r="N198" t="str" cm="1">
        <f t="array" ref="N198">_xlfn.IFS(OR(_対策工[[#This Row],[シナリオ名称]]="",_対策工[[#This Row],[グループ番号]]=""),"",TRUE,_対策工[[#This Row],[グループ番号]]&amp;"-"&amp;_対策工[[#This Row],[制御1]]*100+_対策工[[#This Row],[制御2]])</f>
        <v/>
      </c>
      <c r="Q198" s="14"/>
      <c r="S198" s="12"/>
      <c r="T198" s="3"/>
    </row>
    <row r="199" spans="1:20">
      <c r="A199" s="6" cm="1">
        <f t="array" ref="A199">ROW()-ROW(_対策工[#Headers])</f>
        <v>198</v>
      </c>
      <c r="B199" s="6" t="str" cm="1">
        <f t="array" ref="B199">_xlfn.IFS(_対策工[[#This Row],[シナリオ名称]]="","",
RIGHT(_対策工[[#This Row],[シナリオ名称]],1)="①",1,
RIGHT(_対策工[[#This Row],[シナリオ名称]],1)="②",2,
RIGHT(_対策工[[#This Row],[シナリオ名称]],1)="③",3,
RIGHT(_対策工[[#This Row],[シナリオ名称]],1)="④",4,
ture,"")</f>
        <v/>
      </c>
      <c r="C199" s="3" t="str" cm="1">
        <f t="array" ref="C199">_xlfn.IFS(OR(_対策工[[#This Row],[シナリオ名称]]="",_対策工[[#This Row],[グループ番号]]=""),"",TRUE,COUNTIF(_xlfn.TAKE(_対策工[制御3],_対策工[[#This Row],[通し番号]]),_対策工[[#This Row],[制御3]]))</f>
        <v/>
      </c>
      <c r="D199" t="str">
        <f>_対策工[[#This Row],[シナリオ名称]]&amp;_対策工[[#This Row],[グループ番号]]</f>
        <v/>
      </c>
      <c r="E199" t="str" cm="1">
        <f t="array" ref="E199">_xlfn.IFS(_対策工[[#This Row],[グループ番号]]="","",TRUE,_xlfn.XLOOKUP(_対策工[[#This Row],[グループ番号]],_グループ[グループ番号],_グループ[施設番号]))</f>
        <v/>
      </c>
      <c r="F199" t="str" cm="1">
        <f t="array" ref="F199">_xlfn.IFS(_対策工[[#This Row],[グループ番号]]="","",TRUE,_xlfn.XLOOKUP(_対策工[[#This Row],[グループ番号]],_グループ[グループ番号],_グループ[地区名]))</f>
        <v/>
      </c>
      <c r="G199" t="str" cm="1">
        <f t="array" ref="G199">_xlfn.IFS(_対策工[[#This Row],[グループ番号]]="","",TRUE,_xlfn.XLOOKUP(_対策工[[#This Row],[グループ番号]],_グループ[グループ番号],_グループ[施設名]))</f>
        <v/>
      </c>
      <c r="H199" t="str" cm="1">
        <f t="array" ref="H199">_xlfn.IFS(_対策工[[#This Row],[グループ番号]]="","",TRUE,_xlfn.XLOOKUP(_対策工[[#This Row],[グループ番号]],_グループ[グループ番号],_グループ[形式/設備名]))</f>
        <v/>
      </c>
      <c r="I199" t="str" cm="1">
        <f t="array" ref="I199">_xlfn.IFS(_対策工[[#This Row],[グループ番号]]="","",TRUE,_xlfn.XLOOKUP(_対策工[[#This Row],[グループ番号]],_グループ[グループ番号],_グループ[規格/装置名]))</f>
        <v/>
      </c>
      <c r="J199" t="str" cm="1">
        <f t="array" ref="J199">_xlfn.IFS(_対策工[[#This Row],[グループ番号]]="","",TRUE,_xlfn.XLOOKUP(_対策工[[#This Row],[グループ番号]],_グループ[グループ番号],_グループ[規模/部位]))</f>
        <v/>
      </c>
      <c r="K199" s="11"/>
      <c r="L199" s="9"/>
      <c r="M199" s="3"/>
      <c r="N199" t="str" cm="1">
        <f t="array" ref="N199">_xlfn.IFS(OR(_対策工[[#This Row],[シナリオ名称]]="",_対策工[[#This Row],[グループ番号]]=""),"",TRUE,_対策工[[#This Row],[グループ番号]]&amp;"-"&amp;_対策工[[#This Row],[制御1]]*100+_対策工[[#This Row],[制御2]])</f>
        <v/>
      </c>
      <c r="Q199" s="14"/>
      <c r="S199" s="12"/>
      <c r="T199" s="3"/>
    </row>
    <row r="200" spans="1:20">
      <c r="A200" s="6" cm="1">
        <f t="array" ref="A200">ROW()-ROW(_対策工[#Headers])</f>
        <v>199</v>
      </c>
      <c r="B200" s="6" t="str" cm="1">
        <f t="array" ref="B200">_xlfn.IFS(_対策工[[#This Row],[シナリオ名称]]="","",
RIGHT(_対策工[[#This Row],[シナリオ名称]],1)="①",1,
RIGHT(_対策工[[#This Row],[シナリオ名称]],1)="②",2,
RIGHT(_対策工[[#This Row],[シナリオ名称]],1)="③",3,
RIGHT(_対策工[[#This Row],[シナリオ名称]],1)="④",4,
ture,"")</f>
        <v/>
      </c>
      <c r="C200" s="3" t="str" cm="1">
        <f t="array" ref="C200">_xlfn.IFS(OR(_対策工[[#This Row],[シナリオ名称]]="",_対策工[[#This Row],[グループ番号]]=""),"",TRUE,COUNTIF(_xlfn.TAKE(_対策工[制御3],_対策工[[#This Row],[通し番号]]),_対策工[[#This Row],[制御3]]))</f>
        <v/>
      </c>
      <c r="D200" t="str">
        <f>_対策工[[#This Row],[シナリオ名称]]&amp;_対策工[[#This Row],[グループ番号]]</f>
        <v/>
      </c>
      <c r="E200" t="str" cm="1">
        <f t="array" ref="E200">_xlfn.IFS(_対策工[[#This Row],[グループ番号]]="","",TRUE,_xlfn.XLOOKUP(_対策工[[#This Row],[グループ番号]],_グループ[グループ番号],_グループ[施設番号]))</f>
        <v/>
      </c>
      <c r="F200" t="str" cm="1">
        <f t="array" ref="F200">_xlfn.IFS(_対策工[[#This Row],[グループ番号]]="","",TRUE,_xlfn.XLOOKUP(_対策工[[#This Row],[グループ番号]],_グループ[グループ番号],_グループ[地区名]))</f>
        <v/>
      </c>
      <c r="G200" t="str" cm="1">
        <f t="array" ref="G200">_xlfn.IFS(_対策工[[#This Row],[グループ番号]]="","",TRUE,_xlfn.XLOOKUP(_対策工[[#This Row],[グループ番号]],_グループ[グループ番号],_グループ[施設名]))</f>
        <v/>
      </c>
      <c r="H200" t="str" cm="1">
        <f t="array" ref="H200">_xlfn.IFS(_対策工[[#This Row],[グループ番号]]="","",TRUE,_xlfn.XLOOKUP(_対策工[[#This Row],[グループ番号]],_グループ[グループ番号],_グループ[形式/設備名]))</f>
        <v/>
      </c>
      <c r="I200" t="str" cm="1">
        <f t="array" ref="I200">_xlfn.IFS(_対策工[[#This Row],[グループ番号]]="","",TRUE,_xlfn.XLOOKUP(_対策工[[#This Row],[グループ番号]],_グループ[グループ番号],_グループ[規格/装置名]))</f>
        <v/>
      </c>
      <c r="J200" t="str" cm="1">
        <f t="array" ref="J200">_xlfn.IFS(_対策工[[#This Row],[グループ番号]]="","",TRUE,_xlfn.XLOOKUP(_対策工[[#This Row],[グループ番号]],_グループ[グループ番号],_グループ[規模/部位]))</f>
        <v/>
      </c>
      <c r="K200" s="11"/>
      <c r="L200" s="9"/>
      <c r="M200" s="3"/>
      <c r="N200" t="str" cm="1">
        <f t="array" ref="N200">_xlfn.IFS(OR(_対策工[[#This Row],[シナリオ名称]]="",_対策工[[#This Row],[グループ番号]]=""),"",TRUE,_対策工[[#This Row],[グループ番号]]&amp;"-"&amp;_対策工[[#This Row],[制御1]]*100+_対策工[[#This Row],[制御2]])</f>
        <v/>
      </c>
      <c r="Q200" s="14"/>
      <c r="S200" s="12"/>
      <c r="T200" s="3"/>
    </row>
    <row r="201" spans="1:20">
      <c r="A201" s="6" cm="1">
        <f t="array" ref="A201">ROW()-ROW(_対策工[#Headers])</f>
        <v>200</v>
      </c>
      <c r="B201" s="6" t="str" cm="1">
        <f t="array" ref="B201">_xlfn.IFS(_対策工[[#This Row],[シナリオ名称]]="","",
RIGHT(_対策工[[#This Row],[シナリオ名称]],1)="①",1,
RIGHT(_対策工[[#This Row],[シナリオ名称]],1)="②",2,
RIGHT(_対策工[[#This Row],[シナリオ名称]],1)="③",3,
RIGHT(_対策工[[#This Row],[シナリオ名称]],1)="④",4,
ture,"")</f>
        <v/>
      </c>
      <c r="C201" s="3" t="str" cm="1">
        <f t="array" ref="C201">_xlfn.IFS(OR(_対策工[[#This Row],[シナリオ名称]]="",_対策工[[#This Row],[グループ番号]]=""),"",TRUE,COUNTIF(_xlfn.TAKE(_対策工[制御3],_対策工[[#This Row],[通し番号]]),_対策工[[#This Row],[制御3]]))</f>
        <v/>
      </c>
      <c r="D201" t="str">
        <f>_対策工[[#This Row],[シナリオ名称]]&amp;_対策工[[#This Row],[グループ番号]]</f>
        <v/>
      </c>
      <c r="E201" t="str" cm="1">
        <f t="array" ref="E201">_xlfn.IFS(_対策工[[#This Row],[グループ番号]]="","",TRUE,_xlfn.XLOOKUP(_対策工[[#This Row],[グループ番号]],_グループ[グループ番号],_グループ[施設番号]))</f>
        <v/>
      </c>
      <c r="F201" t="str" cm="1">
        <f t="array" ref="F201">_xlfn.IFS(_対策工[[#This Row],[グループ番号]]="","",TRUE,_xlfn.XLOOKUP(_対策工[[#This Row],[グループ番号]],_グループ[グループ番号],_グループ[地区名]))</f>
        <v/>
      </c>
      <c r="G201" t="str" cm="1">
        <f t="array" ref="G201">_xlfn.IFS(_対策工[[#This Row],[グループ番号]]="","",TRUE,_xlfn.XLOOKUP(_対策工[[#This Row],[グループ番号]],_グループ[グループ番号],_グループ[施設名]))</f>
        <v/>
      </c>
      <c r="H201" t="str" cm="1">
        <f t="array" ref="H201">_xlfn.IFS(_対策工[[#This Row],[グループ番号]]="","",TRUE,_xlfn.XLOOKUP(_対策工[[#This Row],[グループ番号]],_グループ[グループ番号],_グループ[形式/設備名]))</f>
        <v/>
      </c>
      <c r="I201" t="str" cm="1">
        <f t="array" ref="I201">_xlfn.IFS(_対策工[[#This Row],[グループ番号]]="","",TRUE,_xlfn.XLOOKUP(_対策工[[#This Row],[グループ番号]],_グループ[グループ番号],_グループ[規格/装置名]))</f>
        <v/>
      </c>
      <c r="J201" t="str" cm="1">
        <f t="array" ref="J201">_xlfn.IFS(_対策工[[#This Row],[グループ番号]]="","",TRUE,_xlfn.XLOOKUP(_対策工[[#This Row],[グループ番号]],_グループ[グループ番号],_グループ[規模/部位]))</f>
        <v/>
      </c>
      <c r="K201" s="11"/>
      <c r="L201" s="9"/>
      <c r="M201" s="3"/>
      <c r="N201" t="str" cm="1">
        <f t="array" ref="N201">_xlfn.IFS(OR(_対策工[[#This Row],[シナリオ名称]]="",_対策工[[#This Row],[グループ番号]]=""),"",TRUE,_対策工[[#This Row],[グループ番号]]&amp;"-"&amp;_対策工[[#This Row],[制御1]]*100+_対策工[[#This Row],[制御2]])</f>
        <v/>
      </c>
      <c r="Q201" s="14"/>
      <c r="S201" s="12"/>
      <c r="T201" s="3"/>
    </row>
    <row r="202" spans="1:20">
      <c r="A202" s="6" cm="1">
        <f t="array" ref="A202">ROW()-ROW(_対策工[#Headers])</f>
        <v>201</v>
      </c>
      <c r="B202" s="6" t="str" cm="1">
        <f t="array" ref="B202">_xlfn.IFS(_対策工[[#This Row],[シナリオ名称]]="","",
RIGHT(_対策工[[#This Row],[シナリオ名称]],1)="①",1,
RIGHT(_対策工[[#This Row],[シナリオ名称]],1)="②",2,
RIGHT(_対策工[[#This Row],[シナリオ名称]],1)="③",3,
RIGHT(_対策工[[#This Row],[シナリオ名称]],1)="④",4,
ture,"")</f>
        <v/>
      </c>
      <c r="C202" s="3" t="str" cm="1">
        <f t="array" ref="C202">_xlfn.IFS(OR(_対策工[[#This Row],[シナリオ名称]]="",_対策工[[#This Row],[グループ番号]]=""),"",TRUE,COUNTIF(_xlfn.TAKE(_対策工[制御3],_対策工[[#This Row],[通し番号]]),_対策工[[#This Row],[制御3]]))</f>
        <v/>
      </c>
      <c r="D202" t="str">
        <f>_対策工[[#This Row],[シナリオ名称]]&amp;_対策工[[#This Row],[グループ番号]]</f>
        <v/>
      </c>
      <c r="E202" t="str" cm="1">
        <f t="array" ref="E202">_xlfn.IFS(_対策工[[#This Row],[グループ番号]]="","",TRUE,_xlfn.XLOOKUP(_対策工[[#This Row],[グループ番号]],_グループ[グループ番号],_グループ[施設番号]))</f>
        <v/>
      </c>
      <c r="F202" t="str" cm="1">
        <f t="array" ref="F202">_xlfn.IFS(_対策工[[#This Row],[グループ番号]]="","",TRUE,_xlfn.XLOOKUP(_対策工[[#This Row],[グループ番号]],_グループ[グループ番号],_グループ[地区名]))</f>
        <v/>
      </c>
      <c r="G202" t="str" cm="1">
        <f t="array" ref="G202">_xlfn.IFS(_対策工[[#This Row],[グループ番号]]="","",TRUE,_xlfn.XLOOKUP(_対策工[[#This Row],[グループ番号]],_グループ[グループ番号],_グループ[施設名]))</f>
        <v/>
      </c>
      <c r="H202" t="str" cm="1">
        <f t="array" ref="H202">_xlfn.IFS(_対策工[[#This Row],[グループ番号]]="","",TRUE,_xlfn.XLOOKUP(_対策工[[#This Row],[グループ番号]],_グループ[グループ番号],_グループ[形式/設備名]))</f>
        <v/>
      </c>
      <c r="I202" t="str" cm="1">
        <f t="array" ref="I202">_xlfn.IFS(_対策工[[#This Row],[グループ番号]]="","",TRUE,_xlfn.XLOOKUP(_対策工[[#This Row],[グループ番号]],_グループ[グループ番号],_グループ[規格/装置名]))</f>
        <v/>
      </c>
      <c r="J202" t="str" cm="1">
        <f t="array" ref="J202">_xlfn.IFS(_対策工[[#This Row],[グループ番号]]="","",TRUE,_xlfn.XLOOKUP(_対策工[[#This Row],[グループ番号]],_グループ[グループ番号],_グループ[規模/部位]))</f>
        <v/>
      </c>
      <c r="K202" s="11"/>
      <c r="L202" s="9"/>
      <c r="M202" s="3"/>
      <c r="N202" t="str" cm="1">
        <f t="array" ref="N202">_xlfn.IFS(OR(_対策工[[#This Row],[シナリオ名称]]="",_対策工[[#This Row],[グループ番号]]=""),"",TRUE,_対策工[[#This Row],[グループ番号]]&amp;"-"&amp;_対策工[[#This Row],[制御1]]*100+_対策工[[#This Row],[制御2]])</f>
        <v/>
      </c>
      <c r="Q202" s="14"/>
      <c r="S202" s="12"/>
      <c r="T202" s="3"/>
    </row>
    <row r="203" spans="1:20">
      <c r="A203" s="6" cm="1">
        <f t="array" ref="A203">ROW()-ROW(_対策工[#Headers])</f>
        <v>202</v>
      </c>
      <c r="B203" s="6" t="str" cm="1">
        <f t="array" ref="B203">_xlfn.IFS(_対策工[[#This Row],[シナリオ名称]]="","",
RIGHT(_対策工[[#This Row],[シナリオ名称]],1)="①",1,
RIGHT(_対策工[[#This Row],[シナリオ名称]],1)="②",2,
RIGHT(_対策工[[#This Row],[シナリオ名称]],1)="③",3,
RIGHT(_対策工[[#This Row],[シナリオ名称]],1)="④",4,
ture,"")</f>
        <v/>
      </c>
      <c r="C203" s="3" t="str" cm="1">
        <f t="array" ref="C203">_xlfn.IFS(OR(_対策工[[#This Row],[シナリオ名称]]="",_対策工[[#This Row],[グループ番号]]=""),"",TRUE,COUNTIF(_xlfn.TAKE(_対策工[制御3],_対策工[[#This Row],[通し番号]]),_対策工[[#This Row],[制御3]]))</f>
        <v/>
      </c>
      <c r="D203" t="str">
        <f>_対策工[[#This Row],[シナリオ名称]]&amp;_対策工[[#This Row],[グループ番号]]</f>
        <v/>
      </c>
      <c r="E203" t="str" cm="1">
        <f t="array" ref="E203">_xlfn.IFS(_対策工[[#This Row],[グループ番号]]="","",TRUE,_xlfn.XLOOKUP(_対策工[[#This Row],[グループ番号]],_グループ[グループ番号],_グループ[施設番号]))</f>
        <v/>
      </c>
      <c r="F203" t="str" cm="1">
        <f t="array" ref="F203">_xlfn.IFS(_対策工[[#This Row],[グループ番号]]="","",TRUE,_xlfn.XLOOKUP(_対策工[[#This Row],[グループ番号]],_グループ[グループ番号],_グループ[地区名]))</f>
        <v/>
      </c>
      <c r="G203" t="str" cm="1">
        <f t="array" ref="G203">_xlfn.IFS(_対策工[[#This Row],[グループ番号]]="","",TRUE,_xlfn.XLOOKUP(_対策工[[#This Row],[グループ番号]],_グループ[グループ番号],_グループ[施設名]))</f>
        <v/>
      </c>
      <c r="H203" t="str" cm="1">
        <f t="array" ref="H203">_xlfn.IFS(_対策工[[#This Row],[グループ番号]]="","",TRUE,_xlfn.XLOOKUP(_対策工[[#This Row],[グループ番号]],_グループ[グループ番号],_グループ[形式/設備名]))</f>
        <v/>
      </c>
      <c r="I203" t="str" cm="1">
        <f t="array" ref="I203">_xlfn.IFS(_対策工[[#This Row],[グループ番号]]="","",TRUE,_xlfn.XLOOKUP(_対策工[[#This Row],[グループ番号]],_グループ[グループ番号],_グループ[規格/装置名]))</f>
        <v/>
      </c>
      <c r="J203" t="str" cm="1">
        <f t="array" ref="J203">_xlfn.IFS(_対策工[[#This Row],[グループ番号]]="","",TRUE,_xlfn.XLOOKUP(_対策工[[#This Row],[グループ番号]],_グループ[グループ番号],_グループ[規模/部位]))</f>
        <v/>
      </c>
      <c r="K203" s="11"/>
      <c r="L203" s="9"/>
      <c r="M203" s="3"/>
      <c r="N203" t="str" cm="1">
        <f t="array" ref="N203">_xlfn.IFS(OR(_対策工[[#This Row],[シナリオ名称]]="",_対策工[[#This Row],[グループ番号]]=""),"",TRUE,_対策工[[#This Row],[グループ番号]]&amp;"-"&amp;_対策工[[#This Row],[制御1]]*100+_対策工[[#This Row],[制御2]])</f>
        <v/>
      </c>
      <c r="Q203" s="14"/>
      <c r="S203" s="12"/>
      <c r="T203" s="3"/>
    </row>
    <row r="204" spans="1:20">
      <c r="A204" s="6" cm="1">
        <f t="array" ref="A204">ROW()-ROW(_対策工[#Headers])</f>
        <v>203</v>
      </c>
      <c r="B204" s="6" t="str" cm="1">
        <f t="array" ref="B204">_xlfn.IFS(_対策工[[#This Row],[シナリオ名称]]="","",
RIGHT(_対策工[[#This Row],[シナリオ名称]],1)="①",1,
RIGHT(_対策工[[#This Row],[シナリオ名称]],1)="②",2,
RIGHT(_対策工[[#This Row],[シナリオ名称]],1)="③",3,
RIGHT(_対策工[[#This Row],[シナリオ名称]],1)="④",4,
ture,"")</f>
        <v/>
      </c>
      <c r="C204" s="3" t="str" cm="1">
        <f t="array" ref="C204">_xlfn.IFS(OR(_対策工[[#This Row],[シナリオ名称]]="",_対策工[[#This Row],[グループ番号]]=""),"",TRUE,COUNTIF(_xlfn.TAKE(_対策工[制御3],_対策工[[#This Row],[通し番号]]),_対策工[[#This Row],[制御3]]))</f>
        <v/>
      </c>
      <c r="D204" t="str">
        <f>_対策工[[#This Row],[シナリオ名称]]&amp;_対策工[[#This Row],[グループ番号]]</f>
        <v/>
      </c>
      <c r="E204" t="str" cm="1">
        <f t="array" ref="E204">_xlfn.IFS(_対策工[[#This Row],[グループ番号]]="","",TRUE,_xlfn.XLOOKUP(_対策工[[#This Row],[グループ番号]],_グループ[グループ番号],_グループ[施設番号]))</f>
        <v/>
      </c>
      <c r="F204" t="str" cm="1">
        <f t="array" ref="F204">_xlfn.IFS(_対策工[[#This Row],[グループ番号]]="","",TRUE,_xlfn.XLOOKUP(_対策工[[#This Row],[グループ番号]],_グループ[グループ番号],_グループ[地区名]))</f>
        <v/>
      </c>
      <c r="G204" t="str" cm="1">
        <f t="array" ref="G204">_xlfn.IFS(_対策工[[#This Row],[グループ番号]]="","",TRUE,_xlfn.XLOOKUP(_対策工[[#This Row],[グループ番号]],_グループ[グループ番号],_グループ[施設名]))</f>
        <v/>
      </c>
      <c r="H204" t="str" cm="1">
        <f t="array" ref="H204">_xlfn.IFS(_対策工[[#This Row],[グループ番号]]="","",TRUE,_xlfn.XLOOKUP(_対策工[[#This Row],[グループ番号]],_グループ[グループ番号],_グループ[形式/設備名]))</f>
        <v/>
      </c>
      <c r="I204" t="str" cm="1">
        <f t="array" ref="I204">_xlfn.IFS(_対策工[[#This Row],[グループ番号]]="","",TRUE,_xlfn.XLOOKUP(_対策工[[#This Row],[グループ番号]],_グループ[グループ番号],_グループ[規格/装置名]))</f>
        <v/>
      </c>
      <c r="J204" t="str" cm="1">
        <f t="array" ref="J204">_xlfn.IFS(_対策工[[#This Row],[グループ番号]]="","",TRUE,_xlfn.XLOOKUP(_対策工[[#This Row],[グループ番号]],_グループ[グループ番号],_グループ[規模/部位]))</f>
        <v/>
      </c>
      <c r="K204" s="11"/>
      <c r="L204" s="9"/>
      <c r="M204" s="3"/>
      <c r="N204" t="str" cm="1">
        <f t="array" ref="N204">_xlfn.IFS(OR(_対策工[[#This Row],[シナリオ名称]]="",_対策工[[#This Row],[グループ番号]]=""),"",TRUE,_対策工[[#This Row],[グループ番号]]&amp;"-"&amp;_対策工[[#This Row],[制御1]]*100+_対策工[[#This Row],[制御2]])</f>
        <v/>
      </c>
      <c r="Q204" s="14"/>
      <c r="S204" s="12"/>
      <c r="T204" s="3"/>
    </row>
    <row r="205" spans="1:20">
      <c r="A205" s="6" cm="1">
        <f t="array" ref="A205">ROW()-ROW(_対策工[#Headers])</f>
        <v>204</v>
      </c>
      <c r="B205" s="6" t="str" cm="1">
        <f t="array" ref="B205">_xlfn.IFS(_対策工[[#This Row],[シナリオ名称]]="","",
RIGHT(_対策工[[#This Row],[シナリオ名称]],1)="①",1,
RIGHT(_対策工[[#This Row],[シナリオ名称]],1)="②",2,
RIGHT(_対策工[[#This Row],[シナリオ名称]],1)="③",3,
RIGHT(_対策工[[#This Row],[シナリオ名称]],1)="④",4,
ture,"")</f>
        <v/>
      </c>
      <c r="C205" s="3" t="str" cm="1">
        <f t="array" ref="C205">_xlfn.IFS(OR(_対策工[[#This Row],[シナリオ名称]]="",_対策工[[#This Row],[グループ番号]]=""),"",TRUE,COUNTIF(_xlfn.TAKE(_対策工[制御3],_対策工[[#This Row],[通し番号]]),_対策工[[#This Row],[制御3]]))</f>
        <v/>
      </c>
      <c r="D205" t="str">
        <f>_対策工[[#This Row],[シナリオ名称]]&amp;_対策工[[#This Row],[グループ番号]]</f>
        <v/>
      </c>
      <c r="E205" t="str" cm="1">
        <f t="array" ref="E205">_xlfn.IFS(_対策工[[#This Row],[グループ番号]]="","",TRUE,_xlfn.XLOOKUP(_対策工[[#This Row],[グループ番号]],_グループ[グループ番号],_グループ[施設番号]))</f>
        <v/>
      </c>
      <c r="F205" t="str" cm="1">
        <f t="array" ref="F205">_xlfn.IFS(_対策工[[#This Row],[グループ番号]]="","",TRUE,_xlfn.XLOOKUP(_対策工[[#This Row],[グループ番号]],_グループ[グループ番号],_グループ[地区名]))</f>
        <v/>
      </c>
      <c r="G205" t="str" cm="1">
        <f t="array" ref="G205">_xlfn.IFS(_対策工[[#This Row],[グループ番号]]="","",TRUE,_xlfn.XLOOKUP(_対策工[[#This Row],[グループ番号]],_グループ[グループ番号],_グループ[施設名]))</f>
        <v/>
      </c>
      <c r="H205" t="str" cm="1">
        <f t="array" ref="H205">_xlfn.IFS(_対策工[[#This Row],[グループ番号]]="","",TRUE,_xlfn.XLOOKUP(_対策工[[#This Row],[グループ番号]],_グループ[グループ番号],_グループ[形式/設備名]))</f>
        <v/>
      </c>
      <c r="I205" t="str" cm="1">
        <f t="array" ref="I205">_xlfn.IFS(_対策工[[#This Row],[グループ番号]]="","",TRUE,_xlfn.XLOOKUP(_対策工[[#This Row],[グループ番号]],_グループ[グループ番号],_グループ[規格/装置名]))</f>
        <v/>
      </c>
      <c r="J205" t="str" cm="1">
        <f t="array" ref="J205">_xlfn.IFS(_対策工[[#This Row],[グループ番号]]="","",TRUE,_xlfn.XLOOKUP(_対策工[[#This Row],[グループ番号]],_グループ[グループ番号],_グループ[規模/部位]))</f>
        <v/>
      </c>
      <c r="K205" s="11"/>
      <c r="L205" s="9"/>
      <c r="M205" s="3"/>
      <c r="N205" t="str" cm="1">
        <f t="array" ref="N205">_xlfn.IFS(OR(_対策工[[#This Row],[シナリオ名称]]="",_対策工[[#This Row],[グループ番号]]=""),"",TRUE,_対策工[[#This Row],[グループ番号]]&amp;"-"&amp;_対策工[[#This Row],[制御1]]*100+_対策工[[#This Row],[制御2]])</f>
        <v/>
      </c>
      <c r="Q205" s="14"/>
      <c r="S205" s="12"/>
      <c r="T205" s="3"/>
    </row>
    <row r="206" spans="1:20">
      <c r="A206" s="6" cm="1">
        <f t="array" ref="A206">ROW()-ROW(_対策工[#Headers])</f>
        <v>205</v>
      </c>
      <c r="B206" s="6" t="str" cm="1">
        <f t="array" ref="B206">_xlfn.IFS(_対策工[[#This Row],[シナリオ名称]]="","",
RIGHT(_対策工[[#This Row],[シナリオ名称]],1)="①",1,
RIGHT(_対策工[[#This Row],[シナリオ名称]],1)="②",2,
RIGHT(_対策工[[#This Row],[シナリオ名称]],1)="③",3,
RIGHT(_対策工[[#This Row],[シナリオ名称]],1)="④",4,
ture,"")</f>
        <v/>
      </c>
      <c r="C206" s="3" t="str" cm="1">
        <f t="array" ref="C206">_xlfn.IFS(OR(_対策工[[#This Row],[シナリオ名称]]="",_対策工[[#This Row],[グループ番号]]=""),"",TRUE,COUNTIF(_xlfn.TAKE(_対策工[制御3],_対策工[[#This Row],[通し番号]]),_対策工[[#This Row],[制御3]]))</f>
        <v/>
      </c>
      <c r="D206" t="str">
        <f>_対策工[[#This Row],[シナリオ名称]]&amp;_対策工[[#This Row],[グループ番号]]</f>
        <v/>
      </c>
      <c r="E206" t="str" cm="1">
        <f t="array" ref="E206">_xlfn.IFS(_対策工[[#This Row],[グループ番号]]="","",TRUE,_xlfn.XLOOKUP(_対策工[[#This Row],[グループ番号]],_グループ[グループ番号],_グループ[施設番号]))</f>
        <v/>
      </c>
      <c r="F206" t="str" cm="1">
        <f t="array" ref="F206">_xlfn.IFS(_対策工[[#This Row],[グループ番号]]="","",TRUE,_xlfn.XLOOKUP(_対策工[[#This Row],[グループ番号]],_グループ[グループ番号],_グループ[地区名]))</f>
        <v/>
      </c>
      <c r="G206" t="str" cm="1">
        <f t="array" ref="G206">_xlfn.IFS(_対策工[[#This Row],[グループ番号]]="","",TRUE,_xlfn.XLOOKUP(_対策工[[#This Row],[グループ番号]],_グループ[グループ番号],_グループ[施設名]))</f>
        <v/>
      </c>
      <c r="H206" t="str" cm="1">
        <f t="array" ref="H206">_xlfn.IFS(_対策工[[#This Row],[グループ番号]]="","",TRUE,_xlfn.XLOOKUP(_対策工[[#This Row],[グループ番号]],_グループ[グループ番号],_グループ[形式/設備名]))</f>
        <v/>
      </c>
      <c r="I206" t="str" cm="1">
        <f t="array" ref="I206">_xlfn.IFS(_対策工[[#This Row],[グループ番号]]="","",TRUE,_xlfn.XLOOKUP(_対策工[[#This Row],[グループ番号]],_グループ[グループ番号],_グループ[規格/装置名]))</f>
        <v/>
      </c>
      <c r="J206" t="str" cm="1">
        <f t="array" ref="J206">_xlfn.IFS(_対策工[[#This Row],[グループ番号]]="","",TRUE,_xlfn.XLOOKUP(_対策工[[#This Row],[グループ番号]],_グループ[グループ番号],_グループ[規模/部位]))</f>
        <v/>
      </c>
      <c r="K206" s="11"/>
      <c r="L206" s="9"/>
      <c r="M206" s="3"/>
      <c r="N206" t="str" cm="1">
        <f t="array" ref="N206">_xlfn.IFS(OR(_対策工[[#This Row],[シナリオ名称]]="",_対策工[[#This Row],[グループ番号]]=""),"",TRUE,_対策工[[#This Row],[グループ番号]]&amp;"-"&amp;_対策工[[#This Row],[制御1]]*100+_対策工[[#This Row],[制御2]])</f>
        <v/>
      </c>
      <c r="Q206" s="14"/>
      <c r="S206" s="12"/>
      <c r="T206" s="3"/>
    </row>
    <row r="207" spans="1:20">
      <c r="A207" s="6" cm="1">
        <f t="array" ref="A207">ROW()-ROW(_対策工[#Headers])</f>
        <v>206</v>
      </c>
      <c r="B207" s="6" t="str" cm="1">
        <f t="array" ref="B207">_xlfn.IFS(_対策工[[#This Row],[シナリオ名称]]="","",
RIGHT(_対策工[[#This Row],[シナリオ名称]],1)="①",1,
RIGHT(_対策工[[#This Row],[シナリオ名称]],1)="②",2,
RIGHT(_対策工[[#This Row],[シナリオ名称]],1)="③",3,
RIGHT(_対策工[[#This Row],[シナリオ名称]],1)="④",4,
ture,"")</f>
        <v/>
      </c>
      <c r="C207" s="3" t="str" cm="1">
        <f t="array" ref="C207">_xlfn.IFS(OR(_対策工[[#This Row],[シナリオ名称]]="",_対策工[[#This Row],[グループ番号]]=""),"",TRUE,COUNTIF(_xlfn.TAKE(_対策工[制御3],_対策工[[#This Row],[通し番号]]),_対策工[[#This Row],[制御3]]))</f>
        <v/>
      </c>
      <c r="D207" t="str">
        <f>_対策工[[#This Row],[シナリオ名称]]&amp;_対策工[[#This Row],[グループ番号]]</f>
        <v/>
      </c>
      <c r="E207" t="str" cm="1">
        <f t="array" ref="E207">_xlfn.IFS(_対策工[[#This Row],[グループ番号]]="","",TRUE,_xlfn.XLOOKUP(_対策工[[#This Row],[グループ番号]],_グループ[グループ番号],_グループ[施設番号]))</f>
        <v/>
      </c>
      <c r="F207" t="str" cm="1">
        <f t="array" ref="F207">_xlfn.IFS(_対策工[[#This Row],[グループ番号]]="","",TRUE,_xlfn.XLOOKUP(_対策工[[#This Row],[グループ番号]],_グループ[グループ番号],_グループ[地区名]))</f>
        <v/>
      </c>
      <c r="G207" t="str" cm="1">
        <f t="array" ref="G207">_xlfn.IFS(_対策工[[#This Row],[グループ番号]]="","",TRUE,_xlfn.XLOOKUP(_対策工[[#This Row],[グループ番号]],_グループ[グループ番号],_グループ[施設名]))</f>
        <v/>
      </c>
      <c r="H207" t="str" cm="1">
        <f t="array" ref="H207">_xlfn.IFS(_対策工[[#This Row],[グループ番号]]="","",TRUE,_xlfn.XLOOKUP(_対策工[[#This Row],[グループ番号]],_グループ[グループ番号],_グループ[形式/設備名]))</f>
        <v/>
      </c>
      <c r="I207" t="str" cm="1">
        <f t="array" ref="I207">_xlfn.IFS(_対策工[[#This Row],[グループ番号]]="","",TRUE,_xlfn.XLOOKUP(_対策工[[#This Row],[グループ番号]],_グループ[グループ番号],_グループ[規格/装置名]))</f>
        <v/>
      </c>
      <c r="J207" t="str" cm="1">
        <f t="array" ref="J207">_xlfn.IFS(_対策工[[#This Row],[グループ番号]]="","",TRUE,_xlfn.XLOOKUP(_対策工[[#This Row],[グループ番号]],_グループ[グループ番号],_グループ[規模/部位]))</f>
        <v/>
      </c>
      <c r="K207" s="11"/>
      <c r="L207" s="9"/>
      <c r="M207" s="3"/>
      <c r="N207" t="str" cm="1">
        <f t="array" ref="N207">_xlfn.IFS(OR(_対策工[[#This Row],[シナリオ名称]]="",_対策工[[#This Row],[グループ番号]]=""),"",TRUE,_対策工[[#This Row],[グループ番号]]&amp;"-"&amp;_対策工[[#This Row],[制御1]]*100+_対策工[[#This Row],[制御2]])</f>
        <v/>
      </c>
      <c r="Q207" s="14"/>
      <c r="S207" s="12"/>
      <c r="T207" s="3"/>
    </row>
    <row r="208" spans="1:20">
      <c r="A208" s="6" cm="1">
        <f t="array" ref="A208">ROW()-ROW(_対策工[#Headers])</f>
        <v>207</v>
      </c>
      <c r="B208" s="6" t="str" cm="1">
        <f t="array" ref="B208">_xlfn.IFS(_対策工[[#This Row],[シナリオ名称]]="","",
RIGHT(_対策工[[#This Row],[シナリオ名称]],1)="①",1,
RIGHT(_対策工[[#This Row],[シナリオ名称]],1)="②",2,
RIGHT(_対策工[[#This Row],[シナリオ名称]],1)="③",3,
RIGHT(_対策工[[#This Row],[シナリオ名称]],1)="④",4,
ture,"")</f>
        <v/>
      </c>
      <c r="C208" s="3" t="str" cm="1">
        <f t="array" ref="C208">_xlfn.IFS(OR(_対策工[[#This Row],[シナリオ名称]]="",_対策工[[#This Row],[グループ番号]]=""),"",TRUE,COUNTIF(_xlfn.TAKE(_対策工[制御3],_対策工[[#This Row],[通し番号]]),_対策工[[#This Row],[制御3]]))</f>
        <v/>
      </c>
      <c r="D208" t="str">
        <f>_対策工[[#This Row],[シナリオ名称]]&amp;_対策工[[#This Row],[グループ番号]]</f>
        <v/>
      </c>
      <c r="E208" t="str" cm="1">
        <f t="array" ref="E208">_xlfn.IFS(_対策工[[#This Row],[グループ番号]]="","",TRUE,_xlfn.XLOOKUP(_対策工[[#This Row],[グループ番号]],_グループ[グループ番号],_グループ[施設番号]))</f>
        <v/>
      </c>
      <c r="F208" t="str" cm="1">
        <f t="array" ref="F208">_xlfn.IFS(_対策工[[#This Row],[グループ番号]]="","",TRUE,_xlfn.XLOOKUP(_対策工[[#This Row],[グループ番号]],_グループ[グループ番号],_グループ[地区名]))</f>
        <v/>
      </c>
      <c r="G208" t="str" cm="1">
        <f t="array" ref="G208">_xlfn.IFS(_対策工[[#This Row],[グループ番号]]="","",TRUE,_xlfn.XLOOKUP(_対策工[[#This Row],[グループ番号]],_グループ[グループ番号],_グループ[施設名]))</f>
        <v/>
      </c>
      <c r="H208" t="str" cm="1">
        <f t="array" ref="H208">_xlfn.IFS(_対策工[[#This Row],[グループ番号]]="","",TRUE,_xlfn.XLOOKUP(_対策工[[#This Row],[グループ番号]],_グループ[グループ番号],_グループ[形式/設備名]))</f>
        <v/>
      </c>
      <c r="I208" t="str" cm="1">
        <f t="array" ref="I208">_xlfn.IFS(_対策工[[#This Row],[グループ番号]]="","",TRUE,_xlfn.XLOOKUP(_対策工[[#This Row],[グループ番号]],_グループ[グループ番号],_グループ[規格/装置名]))</f>
        <v/>
      </c>
      <c r="J208" t="str" cm="1">
        <f t="array" ref="J208">_xlfn.IFS(_対策工[[#This Row],[グループ番号]]="","",TRUE,_xlfn.XLOOKUP(_対策工[[#This Row],[グループ番号]],_グループ[グループ番号],_グループ[規模/部位]))</f>
        <v/>
      </c>
      <c r="K208" s="11"/>
      <c r="L208" s="9"/>
      <c r="M208" s="3"/>
      <c r="N208" t="str" cm="1">
        <f t="array" ref="N208">_xlfn.IFS(OR(_対策工[[#This Row],[シナリオ名称]]="",_対策工[[#This Row],[グループ番号]]=""),"",TRUE,_対策工[[#This Row],[グループ番号]]&amp;"-"&amp;_対策工[[#This Row],[制御1]]*100+_対策工[[#This Row],[制御2]])</f>
        <v/>
      </c>
      <c r="Q208" s="14"/>
      <c r="S208" s="12"/>
      <c r="T208" s="3"/>
    </row>
    <row r="209" spans="1:20">
      <c r="A209" s="6" cm="1">
        <f t="array" ref="A209">ROW()-ROW(_対策工[#Headers])</f>
        <v>208</v>
      </c>
      <c r="B209" s="6" t="str" cm="1">
        <f t="array" ref="B209">_xlfn.IFS(_対策工[[#This Row],[シナリオ名称]]="","",
RIGHT(_対策工[[#This Row],[シナリオ名称]],1)="①",1,
RIGHT(_対策工[[#This Row],[シナリオ名称]],1)="②",2,
RIGHT(_対策工[[#This Row],[シナリオ名称]],1)="③",3,
RIGHT(_対策工[[#This Row],[シナリオ名称]],1)="④",4,
ture,"")</f>
        <v/>
      </c>
      <c r="C209" s="3" t="str" cm="1">
        <f t="array" ref="C209">_xlfn.IFS(OR(_対策工[[#This Row],[シナリオ名称]]="",_対策工[[#This Row],[グループ番号]]=""),"",TRUE,COUNTIF(_xlfn.TAKE(_対策工[制御3],_対策工[[#This Row],[通し番号]]),_対策工[[#This Row],[制御3]]))</f>
        <v/>
      </c>
      <c r="D209" t="str">
        <f>_対策工[[#This Row],[シナリオ名称]]&amp;_対策工[[#This Row],[グループ番号]]</f>
        <v/>
      </c>
      <c r="E209" t="str" cm="1">
        <f t="array" ref="E209">_xlfn.IFS(_対策工[[#This Row],[グループ番号]]="","",TRUE,_xlfn.XLOOKUP(_対策工[[#This Row],[グループ番号]],_グループ[グループ番号],_グループ[施設番号]))</f>
        <v/>
      </c>
      <c r="F209" t="str" cm="1">
        <f t="array" ref="F209">_xlfn.IFS(_対策工[[#This Row],[グループ番号]]="","",TRUE,_xlfn.XLOOKUP(_対策工[[#This Row],[グループ番号]],_グループ[グループ番号],_グループ[地区名]))</f>
        <v/>
      </c>
      <c r="G209" t="str" cm="1">
        <f t="array" ref="G209">_xlfn.IFS(_対策工[[#This Row],[グループ番号]]="","",TRUE,_xlfn.XLOOKUP(_対策工[[#This Row],[グループ番号]],_グループ[グループ番号],_グループ[施設名]))</f>
        <v/>
      </c>
      <c r="H209" t="str" cm="1">
        <f t="array" ref="H209">_xlfn.IFS(_対策工[[#This Row],[グループ番号]]="","",TRUE,_xlfn.XLOOKUP(_対策工[[#This Row],[グループ番号]],_グループ[グループ番号],_グループ[形式/設備名]))</f>
        <v/>
      </c>
      <c r="I209" t="str" cm="1">
        <f t="array" ref="I209">_xlfn.IFS(_対策工[[#This Row],[グループ番号]]="","",TRUE,_xlfn.XLOOKUP(_対策工[[#This Row],[グループ番号]],_グループ[グループ番号],_グループ[規格/装置名]))</f>
        <v/>
      </c>
      <c r="J209" t="str" cm="1">
        <f t="array" ref="J209">_xlfn.IFS(_対策工[[#This Row],[グループ番号]]="","",TRUE,_xlfn.XLOOKUP(_対策工[[#This Row],[グループ番号]],_グループ[グループ番号],_グループ[規模/部位]))</f>
        <v/>
      </c>
      <c r="K209" s="11"/>
      <c r="L209" s="9"/>
      <c r="M209" s="3"/>
      <c r="N209" t="str" cm="1">
        <f t="array" ref="N209">_xlfn.IFS(OR(_対策工[[#This Row],[シナリオ名称]]="",_対策工[[#This Row],[グループ番号]]=""),"",TRUE,_対策工[[#This Row],[グループ番号]]&amp;"-"&amp;_対策工[[#This Row],[制御1]]*100+_対策工[[#This Row],[制御2]])</f>
        <v/>
      </c>
      <c r="Q209" s="14"/>
      <c r="S209" s="12"/>
      <c r="T209" s="3"/>
    </row>
    <row r="210" spans="1:20">
      <c r="A210" s="6" cm="1">
        <f t="array" ref="A210">ROW()-ROW(_対策工[#Headers])</f>
        <v>209</v>
      </c>
      <c r="B210" s="6" t="str" cm="1">
        <f t="array" ref="B210">_xlfn.IFS(_対策工[[#This Row],[シナリオ名称]]="","",
RIGHT(_対策工[[#This Row],[シナリオ名称]],1)="①",1,
RIGHT(_対策工[[#This Row],[シナリオ名称]],1)="②",2,
RIGHT(_対策工[[#This Row],[シナリオ名称]],1)="③",3,
RIGHT(_対策工[[#This Row],[シナリオ名称]],1)="④",4,
ture,"")</f>
        <v/>
      </c>
      <c r="C210" s="3" t="str" cm="1">
        <f t="array" ref="C210">_xlfn.IFS(OR(_対策工[[#This Row],[シナリオ名称]]="",_対策工[[#This Row],[グループ番号]]=""),"",TRUE,COUNTIF(_xlfn.TAKE(_対策工[制御3],_対策工[[#This Row],[通し番号]]),_対策工[[#This Row],[制御3]]))</f>
        <v/>
      </c>
      <c r="D210" t="str">
        <f>_対策工[[#This Row],[シナリオ名称]]&amp;_対策工[[#This Row],[グループ番号]]</f>
        <v/>
      </c>
      <c r="E210" t="str" cm="1">
        <f t="array" ref="E210">_xlfn.IFS(_対策工[[#This Row],[グループ番号]]="","",TRUE,_xlfn.XLOOKUP(_対策工[[#This Row],[グループ番号]],_グループ[グループ番号],_グループ[施設番号]))</f>
        <v/>
      </c>
      <c r="F210" t="str" cm="1">
        <f t="array" ref="F210">_xlfn.IFS(_対策工[[#This Row],[グループ番号]]="","",TRUE,_xlfn.XLOOKUP(_対策工[[#This Row],[グループ番号]],_グループ[グループ番号],_グループ[地区名]))</f>
        <v/>
      </c>
      <c r="G210" t="str" cm="1">
        <f t="array" ref="G210">_xlfn.IFS(_対策工[[#This Row],[グループ番号]]="","",TRUE,_xlfn.XLOOKUP(_対策工[[#This Row],[グループ番号]],_グループ[グループ番号],_グループ[施設名]))</f>
        <v/>
      </c>
      <c r="H210" t="str" cm="1">
        <f t="array" ref="H210">_xlfn.IFS(_対策工[[#This Row],[グループ番号]]="","",TRUE,_xlfn.XLOOKUP(_対策工[[#This Row],[グループ番号]],_グループ[グループ番号],_グループ[形式/設備名]))</f>
        <v/>
      </c>
      <c r="I210" t="str" cm="1">
        <f t="array" ref="I210">_xlfn.IFS(_対策工[[#This Row],[グループ番号]]="","",TRUE,_xlfn.XLOOKUP(_対策工[[#This Row],[グループ番号]],_グループ[グループ番号],_グループ[規格/装置名]))</f>
        <v/>
      </c>
      <c r="J210" t="str" cm="1">
        <f t="array" ref="J210">_xlfn.IFS(_対策工[[#This Row],[グループ番号]]="","",TRUE,_xlfn.XLOOKUP(_対策工[[#This Row],[グループ番号]],_グループ[グループ番号],_グループ[規模/部位]))</f>
        <v/>
      </c>
      <c r="K210" s="11"/>
      <c r="L210" s="9"/>
      <c r="M210" s="3"/>
      <c r="N210" t="str" cm="1">
        <f t="array" ref="N210">_xlfn.IFS(OR(_対策工[[#This Row],[シナリオ名称]]="",_対策工[[#This Row],[グループ番号]]=""),"",TRUE,_対策工[[#This Row],[グループ番号]]&amp;"-"&amp;_対策工[[#This Row],[制御1]]*100+_対策工[[#This Row],[制御2]])</f>
        <v/>
      </c>
      <c r="Q210" s="14"/>
      <c r="S210" s="12"/>
      <c r="T210" s="3"/>
    </row>
    <row r="211" spans="1:20">
      <c r="A211" s="6" cm="1">
        <f t="array" ref="A211">ROW()-ROW(_対策工[#Headers])</f>
        <v>210</v>
      </c>
      <c r="B211" s="6" t="str" cm="1">
        <f t="array" ref="B211">_xlfn.IFS(_対策工[[#This Row],[シナリオ名称]]="","",
RIGHT(_対策工[[#This Row],[シナリオ名称]],1)="①",1,
RIGHT(_対策工[[#This Row],[シナリオ名称]],1)="②",2,
RIGHT(_対策工[[#This Row],[シナリオ名称]],1)="③",3,
RIGHT(_対策工[[#This Row],[シナリオ名称]],1)="④",4,
ture,"")</f>
        <v/>
      </c>
      <c r="C211" s="3" t="str" cm="1">
        <f t="array" ref="C211">_xlfn.IFS(OR(_対策工[[#This Row],[シナリオ名称]]="",_対策工[[#This Row],[グループ番号]]=""),"",TRUE,COUNTIF(_xlfn.TAKE(_対策工[制御3],_対策工[[#This Row],[通し番号]]),_対策工[[#This Row],[制御3]]))</f>
        <v/>
      </c>
      <c r="D211" t="str">
        <f>_対策工[[#This Row],[シナリオ名称]]&amp;_対策工[[#This Row],[グループ番号]]</f>
        <v/>
      </c>
      <c r="E211" t="str" cm="1">
        <f t="array" ref="E211">_xlfn.IFS(_対策工[[#This Row],[グループ番号]]="","",TRUE,_xlfn.XLOOKUP(_対策工[[#This Row],[グループ番号]],_グループ[グループ番号],_グループ[施設番号]))</f>
        <v/>
      </c>
      <c r="F211" t="str" cm="1">
        <f t="array" ref="F211">_xlfn.IFS(_対策工[[#This Row],[グループ番号]]="","",TRUE,_xlfn.XLOOKUP(_対策工[[#This Row],[グループ番号]],_グループ[グループ番号],_グループ[地区名]))</f>
        <v/>
      </c>
      <c r="G211" t="str" cm="1">
        <f t="array" ref="G211">_xlfn.IFS(_対策工[[#This Row],[グループ番号]]="","",TRUE,_xlfn.XLOOKUP(_対策工[[#This Row],[グループ番号]],_グループ[グループ番号],_グループ[施設名]))</f>
        <v/>
      </c>
      <c r="H211" t="str" cm="1">
        <f t="array" ref="H211">_xlfn.IFS(_対策工[[#This Row],[グループ番号]]="","",TRUE,_xlfn.XLOOKUP(_対策工[[#This Row],[グループ番号]],_グループ[グループ番号],_グループ[形式/設備名]))</f>
        <v/>
      </c>
      <c r="I211" t="str" cm="1">
        <f t="array" ref="I211">_xlfn.IFS(_対策工[[#This Row],[グループ番号]]="","",TRUE,_xlfn.XLOOKUP(_対策工[[#This Row],[グループ番号]],_グループ[グループ番号],_グループ[規格/装置名]))</f>
        <v/>
      </c>
      <c r="J211" t="str" cm="1">
        <f t="array" ref="J211">_xlfn.IFS(_対策工[[#This Row],[グループ番号]]="","",TRUE,_xlfn.XLOOKUP(_対策工[[#This Row],[グループ番号]],_グループ[グループ番号],_グループ[規模/部位]))</f>
        <v/>
      </c>
      <c r="K211" s="11"/>
      <c r="L211" s="9"/>
      <c r="M211" s="3"/>
      <c r="N211" t="str" cm="1">
        <f t="array" ref="N211">_xlfn.IFS(OR(_対策工[[#This Row],[シナリオ名称]]="",_対策工[[#This Row],[グループ番号]]=""),"",TRUE,_対策工[[#This Row],[グループ番号]]&amp;"-"&amp;_対策工[[#This Row],[制御1]]*100+_対策工[[#This Row],[制御2]])</f>
        <v/>
      </c>
      <c r="Q211" s="14"/>
      <c r="S211" s="12"/>
      <c r="T211" s="3"/>
    </row>
    <row r="212" spans="1:20">
      <c r="A212" s="6" cm="1">
        <f t="array" ref="A212">ROW()-ROW(_対策工[#Headers])</f>
        <v>211</v>
      </c>
      <c r="B212" s="6" t="str" cm="1">
        <f t="array" ref="B212">_xlfn.IFS(_対策工[[#This Row],[シナリオ名称]]="","",
RIGHT(_対策工[[#This Row],[シナリオ名称]],1)="①",1,
RIGHT(_対策工[[#This Row],[シナリオ名称]],1)="②",2,
RIGHT(_対策工[[#This Row],[シナリオ名称]],1)="③",3,
RIGHT(_対策工[[#This Row],[シナリオ名称]],1)="④",4,
ture,"")</f>
        <v/>
      </c>
      <c r="C212" s="3" t="str" cm="1">
        <f t="array" ref="C212">_xlfn.IFS(OR(_対策工[[#This Row],[シナリオ名称]]="",_対策工[[#This Row],[グループ番号]]=""),"",TRUE,COUNTIF(_xlfn.TAKE(_対策工[制御3],_対策工[[#This Row],[通し番号]]),_対策工[[#This Row],[制御3]]))</f>
        <v/>
      </c>
      <c r="D212" t="str">
        <f>_対策工[[#This Row],[シナリオ名称]]&amp;_対策工[[#This Row],[グループ番号]]</f>
        <v/>
      </c>
      <c r="E212" t="str" cm="1">
        <f t="array" ref="E212">_xlfn.IFS(_対策工[[#This Row],[グループ番号]]="","",TRUE,_xlfn.XLOOKUP(_対策工[[#This Row],[グループ番号]],_グループ[グループ番号],_グループ[施設番号]))</f>
        <v/>
      </c>
      <c r="F212" t="str" cm="1">
        <f t="array" ref="F212">_xlfn.IFS(_対策工[[#This Row],[グループ番号]]="","",TRUE,_xlfn.XLOOKUP(_対策工[[#This Row],[グループ番号]],_グループ[グループ番号],_グループ[地区名]))</f>
        <v/>
      </c>
      <c r="G212" t="str" cm="1">
        <f t="array" ref="G212">_xlfn.IFS(_対策工[[#This Row],[グループ番号]]="","",TRUE,_xlfn.XLOOKUP(_対策工[[#This Row],[グループ番号]],_グループ[グループ番号],_グループ[施設名]))</f>
        <v/>
      </c>
      <c r="H212" t="str" cm="1">
        <f t="array" ref="H212">_xlfn.IFS(_対策工[[#This Row],[グループ番号]]="","",TRUE,_xlfn.XLOOKUP(_対策工[[#This Row],[グループ番号]],_グループ[グループ番号],_グループ[形式/設備名]))</f>
        <v/>
      </c>
      <c r="I212" t="str" cm="1">
        <f t="array" ref="I212">_xlfn.IFS(_対策工[[#This Row],[グループ番号]]="","",TRUE,_xlfn.XLOOKUP(_対策工[[#This Row],[グループ番号]],_グループ[グループ番号],_グループ[規格/装置名]))</f>
        <v/>
      </c>
      <c r="J212" t="str" cm="1">
        <f t="array" ref="J212">_xlfn.IFS(_対策工[[#This Row],[グループ番号]]="","",TRUE,_xlfn.XLOOKUP(_対策工[[#This Row],[グループ番号]],_グループ[グループ番号],_グループ[規模/部位]))</f>
        <v/>
      </c>
      <c r="K212" s="11"/>
      <c r="L212" s="9"/>
      <c r="M212" s="3"/>
      <c r="N212" t="str" cm="1">
        <f t="array" ref="N212">_xlfn.IFS(OR(_対策工[[#This Row],[シナリオ名称]]="",_対策工[[#This Row],[グループ番号]]=""),"",TRUE,_対策工[[#This Row],[グループ番号]]&amp;"-"&amp;_対策工[[#This Row],[制御1]]*100+_対策工[[#This Row],[制御2]])</f>
        <v/>
      </c>
      <c r="Q212" s="14"/>
      <c r="S212" s="12"/>
      <c r="T212" s="3"/>
    </row>
    <row r="213" spans="1:20">
      <c r="A213" s="6" cm="1">
        <f t="array" ref="A213">ROW()-ROW(_対策工[#Headers])</f>
        <v>212</v>
      </c>
      <c r="B213" s="6" t="str" cm="1">
        <f t="array" ref="B213">_xlfn.IFS(_対策工[[#This Row],[シナリオ名称]]="","",
RIGHT(_対策工[[#This Row],[シナリオ名称]],1)="①",1,
RIGHT(_対策工[[#This Row],[シナリオ名称]],1)="②",2,
RIGHT(_対策工[[#This Row],[シナリオ名称]],1)="③",3,
RIGHT(_対策工[[#This Row],[シナリオ名称]],1)="④",4,
ture,"")</f>
        <v/>
      </c>
      <c r="C213" s="3" t="str" cm="1">
        <f t="array" ref="C213">_xlfn.IFS(OR(_対策工[[#This Row],[シナリオ名称]]="",_対策工[[#This Row],[グループ番号]]=""),"",TRUE,COUNTIF(_xlfn.TAKE(_対策工[制御3],_対策工[[#This Row],[通し番号]]),_対策工[[#This Row],[制御3]]))</f>
        <v/>
      </c>
      <c r="D213" t="str">
        <f>_対策工[[#This Row],[シナリオ名称]]&amp;_対策工[[#This Row],[グループ番号]]</f>
        <v/>
      </c>
      <c r="E213" t="str" cm="1">
        <f t="array" ref="E213">_xlfn.IFS(_対策工[[#This Row],[グループ番号]]="","",TRUE,_xlfn.XLOOKUP(_対策工[[#This Row],[グループ番号]],_グループ[グループ番号],_グループ[施設番号]))</f>
        <v/>
      </c>
      <c r="F213" t="str" cm="1">
        <f t="array" ref="F213">_xlfn.IFS(_対策工[[#This Row],[グループ番号]]="","",TRUE,_xlfn.XLOOKUP(_対策工[[#This Row],[グループ番号]],_グループ[グループ番号],_グループ[地区名]))</f>
        <v/>
      </c>
      <c r="G213" t="str" cm="1">
        <f t="array" ref="G213">_xlfn.IFS(_対策工[[#This Row],[グループ番号]]="","",TRUE,_xlfn.XLOOKUP(_対策工[[#This Row],[グループ番号]],_グループ[グループ番号],_グループ[施設名]))</f>
        <v/>
      </c>
      <c r="H213" t="str" cm="1">
        <f t="array" ref="H213">_xlfn.IFS(_対策工[[#This Row],[グループ番号]]="","",TRUE,_xlfn.XLOOKUP(_対策工[[#This Row],[グループ番号]],_グループ[グループ番号],_グループ[形式/設備名]))</f>
        <v/>
      </c>
      <c r="I213" t="str" cm="1">
        <f t="array" ref="I213">_xlfn.IFS(_対策工[[#This Row],[グループ番号]]="","",TRUE,_xlfn.XLOOKUP(_対策工[[#This Row],[グループ番号]],_グループ[グループ番号],_グループ[規格/装置名]))</f>
        <v/>
      </c>
      <c r="J213" t="str" cm="1">
        <f t="array" ref="J213">_xlfn.IFS(_対策工[[#This Row],[グループ番号]]="","",TRUE,_xlfn.XLOOKUP(_対策工[[#This Row],[グループ番号]],_グループ[グループ番号],_グループ[規模/部位]))</f>
        <v/>
      </c>
      <c r="K213" s="11"/>
      <c r="L213" s="9"/>
      <c r="M213" s="3"/>
      <c r="N213" t="str" cm="1">
        <f t="array" ref="N213">_xlfn.IFS(OR(_対策工[[#This Row],[シナリオ名称]]="",_対策工[[#This Row],[グループ番号]]=""),"",TRUE,_対策工[[#This Row],[グループ番号]]&amp;"-"&amp;_対策工[[#This Row],[制御1]]*100+_対策工[[#This Row],[制御2]])</f>
        <v/>
      </c>
      <c r="Q213" s="14"/>
      <c r="S213" s="12"/>
      <c r="T213" s="3"/>
    </row>
    <row r="214" spans="1:20">
      <c r="A214" s="6" cm="1">
        <f t="array" ref="A214">ROW()-ROW(_対策工[#Headers])</f>
        <v>213</v>
      </c>
      <c r="B214" s="6" t="str" cm="1">
        <f t="array" ref="B214">_xlfn.IFS(_対策工[[#This Row],[シナリオ名称]]="","",
RIGHT(_対策工[[#This Row],[シナリオ名称]],1)="①",1,
RIGHT(_対策工[[#This Row],[シナリオ名称]],1)="②",2,
RIGHT(_対策工[[#This Row],[シナリオ名称]],1)="③",3,
RIGHT(_対策工[[#This Row],[シナリオ名称]],1)="④",4,
ture,"")</f>
        <v/>
      </c>
      <c r="C214" s="3" t="str" cm="1">
        <f t="array" ref="C214">_xlfn.IFS(OR(_対策工[[#This Row],[シナリオ名称]]="",_対策工[[#This Row],[グループ番号]]=""),"",TRUE,COUNTIF(_xlfn.TAKE(_対策工[制御3],_対策工[[#This Row],[通し番号]]),_対策工[[#This Row],[制御3]]))</f>
        <v/>
      </c>
      <c r="D214" t="str">
        <f>_対策工[[#This Row],[シナリオ名称]]&amp;_対策工[[#This Row],[グループ番号]]</f>
        <v/>
      </c>
      <c r="E214" t="str" cm="1">
        <f t="array" ref="E214">_xlfn.IFS(_対策工[[#This Row],[グループ番号]]="","",TRUE,_xlfn.XLOOKUP(_対策工[[#This Row],[グループ番号]],_グループ[グループ番号],_グループ[施設番号]))</f>
        <v/>
      </c>
      <c r="F214" t="str" cm="1">
        <f t="array" ref="F214">_xlfn.IFS(_対策工[[#This Row],[グループ番号]]="","",TRUE,_xlfn.XLOOKUP(_対策工[[#This Row],[グループ番号]],_グループ[グループ番号],_グループ[地区名]))</f>
        <v/>
      </c>
      <c r="G214" t="str" cm="1">
        <f t="array" ref="G214">_xlfn.IFS(_対策工[[#This Row],[グループ番号]]="","",TRUE,_xlfn.XLOOKUP(_対策工[[#This Row],[グループ番号]],_グループ[グループ番号],_グループ[施設名]))</f>
        <v/>
      </c>
      <c r="H214" t="str" cm="1">
        <f t="array" ref="H214">_xlfn.IFS(_対策工[[#This Row],[グループ番号]]="","",TRUE,_xlfn.XLOOKUP(_対策工[[#This Row],[グループ番号]],_グループ[グループ番号],_グループ[形式/設備名]))</f>
        <v/>
      </c>
      <c r="I214" t="str" cm="1">
        <f t="array" ref="I214">_xlfn.IFS(_対策工[[#This Row],[グループ番号]]="","",TRUE,_xlfn.XLOOKUP(_対策工[[#This Row],[グループ番号]],_グループ[グループ番号],_グループ[規格/装置名]))</f>
        <v/>
      </c>
      <c r="J214" t="str" cm="1">
        <f t="array" ref="J214">_xlfn.IFS(_対策工[[#This Row],[グループ番号]]="","",TRUE,_xlfn.XLOOKUP(_対策工[[#This Row],[グループ番号]],_グループ[グループ番号],_グループ[規模/部位]))</f>
        <v/>
      </c>
      <c r="K214" s="11"/>
      <c r="L214" s="9"/>
      <c r="M214" s="3"/>
      <c r="N214" t="str" cm="1">
        <f t="array" ref="N214">_xlfn.IFS(OR(_対策工[[#This Row],[シナリオ名称]]="",_対策工[[#This Row],[グループ番号]]=""),"",TRUE,_対策工[[#This Row],[グループ番号]]&amp;"-"&amp;_対策工[[#This Row],[制御1]]*100+_対策工[[#This Row],[制御2]])</f>
        <v/>
      </c>
      <c r="Q214" s="14"/>
      <c r="S214" s="12"/>
      <c r="T214" s="3"/>
    </row>
    <row r="215" spans="1:20">
      <c r="A215" s="6" cm="1">
        <f t="array" ref="A215">ROW()-ROW(_対策工[#Headers])</f>
        <v>214</v>
      </c>
      <c r="B215" s="6" t="str" cm="1">
        <f t="array" ref="B215">_xlfn.IFS(_対策工[[#This Row],[シナリオ名称]]="","",
RIGHT(_対策工[[#This Row],[シナリオ名称]],1)="①",1,
RIGHT(_対策工[[#This Row],[シナリオ名称]],1)="②",2,
RIGHT(_対策工[[#This Row],[シナリオ名称]],1)="③",3,
RIGHT(_対策工[[#This Row],[シナリオ名称]],1)="④",4,
ture,"")</f>
        <v/>
      </c>
      <c r="C215" s="3" t="str" cm="1">
        <f t="array" ref="C215">_xlfn.IFS(OR(_対策工[[#This Row],[シナリオ名称]]="",_対策工[[#This Row],[グループ番号]]=""),"",TRUE,COUNTIF(_xlfn.TAKE(_対策工[制御3],_対策工[[#This Row],[通し番号]]),_対策工[[#This Row],[制御3]]))</f>
        <v/>
      </c>
      <c r="D215" t="str">
        <f>_対策工[[#This Row],[シナリオ名称]]&amp;_対策工[[#This Row],[グループ番号]]</f>
        <v/>
      </c>
      <c r="E215" t="str" cm="1">
        <f t="array" ref="E215">_xlfn.IFS(_対策工[[#This Row],[グループ番号]]="","",TRUE,_xlfn.XLOOKUP(_対策工[[#This Row],[グループ番号]],_グループ[グループ番号],_グループ[施設番号]))</f>
        <v/>
      </c>
      <c r="F215" t="str" cm="1">
        <f t="array" ref="F215">_xlfn.IFS(_対策工[[#This Row],[グループ番号]]="","",TRUE,_xlfn.XLOOKUP(_対策工[[#This Row],[グループ番号]],_グループ[グループ番号],_グループ[地区名]))</f>
        <v/>
      </c>
      <c r="G215" t="str" cm="1">
        <f t="array" ref="G215">_xlfn.IFS(_対策工[[#This Row],[グループ番号]]="","",TRUE,_xlfn.XLOOKUP(_対策工[[#This Row],[グループ番号]],_グループ[グループ番号],_グループ[施設名]))</f>
        <v/>
      </c>
      <c r="H215" t="str" cm="1">
        <f t="array" ref="H215">_xlfn.IFS(_対策工[[#This Row],[グループ番号]]="","",TRUE,_xlfn.XLOOKUP(_対策工[[#This Row],[グループ番号]],_グループ[グループ番号],_グループ[形式/設備名]))</f>
        <v/>
      </c>
      <c r="I215" t="str" cm="1">
        <f t="array" ref="I215">_xlfn.IFS(_対策工[[#This Row],[グループ番号]]="","",TRUE,_xlfn.XLOOKUP(_対策工[[#This Row],[グループ番号]],_グループ[グループ番号],_グループ[規格/装置名]))</f>
        <v/>
      </c>
      <c r="J215" t="str" cm="1">
        <f t="array" ref="J215">_xlfn.IFS(_対策工[[#This Row],[グループ番号]]="","",TRUE,_xlfn.XLOOKUP(_対策工[[#This Row],[グループ番号]],_グループ[グループ番号],_グループ[規模/部位]))</f>
        <v/>
      </c>
      <c r="K215" s="11"/>
      <c r="L215" s="9"/>
      <c r="M215" s="3"/>
      <c r="N215" t="str" cm="1">
        <f t="array" ref="N215">_xlfn.IFS(OR(_対策工[[#This Row],[シナリオ名称]]="",_対策工[[#This Row],[グループ番号]]=""),"",TRUE,_対策工[[#This Row],[グループ番号]]&amp;"-"&amp;_対策工[[#This Row],[制御1]]*100+_対策工[[#This Row],[制御2]])</f>
        <v/>
      </c>
      <c r="Q215" s="14"/>
      <c r="S215" s="12"/>
      <c r="T215" s="3"/>
    </row>
    <row r="216" spans="1:20">
      <c r="A216" s="6" cm="1">
        <f t="array" ref="A216">ROW()-ROW(_対策工[#Headers])</f>
        <v>215</v>
      </c>
      <c r="B216" s="6" t="str" cm="1">
        <f t="array" ref="B216">_xlfn.IFS(_対策工[[#This Row],[シナリオ名称]]="","",
RIGHT(_対策工[[#This Row],[シナリオ名称]],1)="①",1,
RIGHT(_対策工[[#This Row],[シナリオ名称]],1)="②",2,
RIGHT(_対策工[[#This Row],[シナリオ名称]],1)="③",3,
RIGHT(_対策工[[#This Row],[シナリオ名称]],1)="④",4,
ture,"")</f>
        <v/>
      </c>
      <c r="C216" s="3" t="str" cm="1">
        <f t="array" ref="C216">_xlfn.IFS(OR(_対策工[[#This Row],[シナリオ名称]]="",_対策工[[#This Row],[グループ番号]]=""),"",TRUE,COUNTIF(_xlfn.TAKE(_対策工[制御3],_対策工[[#This Row],[通し番号]]),_対策工[[#This Row],[制御3]]))</f>
        <v/>
      </c>
      <c r="D216" t="str">
        <f>_対策工[[#This Row],[シナリオ名称]]&amp;_対策工[[#This Row],[グループ番号]]</f>
        <v/>
      </c>
      <c r="E216" t="str" cm="1">
        <f t="array" ref="E216">_xlfn.IFS(_対策工[[#This Row],[グループ番号]]="","",TRUE,_xlfn.XLOOKUP(_対策工[[#This Row],[グループ番号]],_グループ[グループ番号],_グループ[施設番号]))</f>
        <v/>
      </c>
      <c r="F216" t="str" cm="1">
        <f t="array" ref="F216">_xlfn.IFS(_対策工[[#This Row],[グループ番号]]="","",TRUE,_xlfn.XLOOKUP(_対策工[[#This Row],[グループ番号]],_グループ[グループ番号],_グループ[地区名]))</f>
        <v/>
      </c>
      <c r="G216" t="str" cm="1">
        <f t="array" ref="G216">_xlfn.IFS(_対策工[[#This Row],[グループ番号]]="","",TRUE,_xlfn.XLOOKUP(_対策工[[#This Row],[グループ番号]],_グループ[グループ番号],_グループ[施設名]))</f>
        <v/>
      </c>
      <c r="H216" t="str" cm="1">
        <f t="array" ref="H216">_xlfn.IFS(_対策工[[#This Row],[グループ番号]]="","",TRUE,_xlfn.XLOOKUP(_対策工[[#This Row],[グループ番号]],_グループ[グループ番号],_グループ[形式/設備名]))</f>
        <v/>
      </c>
      <c r="I216" t="str" cm="1">
        <f t="array" ref="I216">_xlfn.IFS(_対策工[[#This Row],[グループ番号]]="","",TRUE,_xlfn.XLOOKUP(_対策工[[#This Row],[グループ番号]],_グループ[グループ番号],_グループ[規格/装置名]))</f>
        <v/>
      </c>
      <c r="J216" t="str" cm="1">
        <f t="array" ref="J216">_xlfn.IFS(_対策工[[#This Row],[グループ番号]]="","",TRUE,_xlfn.XLOOKUP(_対策工[[#This Row],[グループ番号]],_グループ[グループ番号],_グループ[規模/部位]))</f>
        <v/>
      </c>
      <c r="K216" s="11"/>
      <c r="L216" s="9"/>
      <c r="M216" s="3"/>
      <c r="N216" t="str" cm="1">
        <f t="array" ref="N216">_xlfn.IFS(OR(_対策工[[#This Row],[シナリオ名称]]="",_対策工[[#This Row],[グループ番号]]=""),"",TRUE,_対策工[[#This Row],[グループ番号]]&amp;"-"&amp;_対策工[[#This Row],[制御1]]*100+_対策工[[#This Row],[制御2]])</f>
        <v/>
      </c>
      <c r="Q216" s="14"/>
      <c r="S216" s="12"/>
      <c r="T216" s="3"/>
    </row>
    <row r="217" spans="1:20">
      <c r="A217" s="6" cm="1">
        <f t="array" ref="A217">ROW()-ROW(_対策工[#Headers])</f>
        <v>216</v>
      </c>
      <c r="B217" s="6" t="str" cm="1">
        <f t="array" ref="B217">_xlfn.IFS(_対策工[[#This Row],[シナリオ名称]]="","",
RIGHT(_対策工[[#This Row],[シナリオ名称]],1)="①",1,
RIGHT(_対策工[[#This Row],[シナリオ名称]],1)="②",2,
RIGHT(_対策工[[#This Row],[シナリオ名称]],1)="③",3,
RIGHT(_対策工[[#This Row],[シナリオ名称]],1)="④",4,
ture,"")</f>
        <v/>
      </c>
      <c r="C217" s="3" t="str" cm="1">
        <f t="array" ref="C217">_xlfn.IFS(OR(_対策工[[#This Row],[シナリオ名称]]="",_対策工[[#This Row],[グループ番号]]=""),"",TRUE,COUNTIF(_xlfn.TAKE(_対策工[制御3],_対策工[[#This Row],[通し番号]]),_対策工[[#This Row],[制御3]]))</f>
        <v/>
      </c>
      <c r="D217" t="str">
        <f>_対策工[[#This Row],[シナリオ名称]]&amp;_対策工[[#This Row],[グループ番号]]</f>
        <v/>
      </c>
      <c r="E217" t="str" cm="1">
        <f t="array" ref="E217">_xlfn.IFS(_対策工[[#This Row],[グループ番号]]="","",TRUE,_xlfn.XLOOKUP(_対策工[[#This Row],[グループ番号]],_グループ[グループ番号],_グループ[施設番号]))</f>
        <v/>
      </c>
      <c r="F217" t="str" cm="1">
        <f t="array" ref="F217">_xlfn.IFS(_対策工[[#This Row],[グループ番号]]="","",TRUE,_xlfn.XLOOKUP(_対策工[[#This Row],[グループ番号]],_グループ[グループ番号],_グループ[地区名]))</f>
        <v/>
      </c>
      <c r="G217" t="str" cm="1">
        <f t="array" ref="G217">_xlfn.IFS(_対策工[[#This Row],[グループ番号]]="","",TRUE,_xlfn.XLOOKUP(_対策工[[#This Row],[グループ番号]],_グループ[グループ番号],_グループ[施設名]))</f>
        <v/>
      </c>
      <c r="H217" t="str" cm="1">
        <f t="array" ref="H217">_xlfn.IFS(_対策工[[#This Row],[グループ番号]]="","",TRUE,_xlfn.XLOOKUP(_対策工[[#This Row],[グループ番号]],_グループ[グループ番号],_グループ[形式/設備名]))</f>
        <v/>
      </c>
      <c r="I217" t="str" cm="1">
        <f t="array" ref="I217">_xlfn.IFS(_対策工[[#This Row],[グループ番号]]="","",TRUE,_xlfn.XLOOKUP(_対策工[[#This Row],[グループ番号]],_グループ[グループ番号],_グループ[規格/装置名]))</f>
        <v/>
      </c>
      <c r="J217" t="str" cm="1">
        <f t="array" ref="J217">_xlfn.IFS(_対策工[[#This Row],[グループ番号]]="","",TRUE,_xlfn.XLOOKUP(_対策工[[#This Row],[グループ番号]],_グループ[グループ番号],_グループ[規模/部位]))</f>
        <v/>
      </c>
      <c r="K217" s="11"/>
      <c r="L217" s="9"/>
      <c r="M217" s="3"/>
      <c r="N217" t="str" cm="1">
        <f t="array" ref="N217">_xlfn.IFS(OR(_対策工[[#This Row],[シナリオ名称]]="",_対策工[[#This Row],[グループ番号]]=""),"",TRUE,_対策工[[#This Row],[グループ番号]]&amp;"-"&amp;_対策工[[#This Row],[制御1]]*100+_対策工[[#This Row],[制御2]])</f>
        <v/>
      </c>
      <c r="Q217" s="14"/>
      <c r="S217" s="12"/>
      <c r="T217" s="3"/>
    </row>
    <row r="218" spans="1:20">
      <c r="A218" s="6" cm="1">
        <f t="array" ref="A218">ROW()-ROW(_対策工[#Headers])</f>
        <v>217</v>
      </c>
      <c r="B218" s="6" t="str" cm="1">
        <f t="array" ref="B218">_xlfn.IFS(_対策工[[#This Row],[シナリオ名称]]="","",
RIGHT(_対策工[[#This Row],[シナリオ名称]],1)="①",1,
RIGHT(_対策工[[#This Row],[シナリオ名称]],1)="②",2,
RIGHT(_対策工[[#This Row],[シナリオ名称]],1)="③",3,
RIGHT(_対策工[[#This Row],[シナリオ名称]],1)="④",4,
ture,"")</f>
        <v/>
      </c>
      <c r="C218" s="3" t="str" cm="1">
        <f t="array" ref="C218">_xlfn.IFS(OR(_対策工[[#This Row],[シナリオ名称]]="",_対策工[[#This Row],[グループ番号]]=""),"",TRUE,COUNTIF(_xlfn.TAKE(_対策工[制御3],_対策工[[#This Row],[通し番号]]),_対策工[[#This Row],[制御3]]))</f>
        <v/>
      </c>
      <c r="D218" t="str">
        <f>_対策工[[#This Row],[シナリオ名称]]&amp;_対策工[[#This Row],[グループ番号]]</f>
        <v/>
      </c>
      <c r="E218" t="str" cm="1">
        <f t="array" ref="E218">_xlfn.IFS(_対策工[[#This Row],[グループ番号]]="","",TRUE,_xlfn.XLOOKUP(_対策工[[#This Row],[グループ番号]],_グループ[グループ番号],_グループ[施設番号]))</f>
        <v/>
      </c>
      <c r="F218" t="str" cm="1">
        <f t="array" ref="F218">_xlfn.IFS(_対策工[[#This Row],[グループ番号]]="","",TRUE,_xlfn.XLOOKUP(_対策工[[#This Row],[グループ番号]],_グループ[グループ番号],_グループ[地区名]))</f>
        <v/>
      </c>
      <c r="G218" t="str" cm="1">
        <f t="array" ref="G218">_xlfn.IFS(_対策工[[#This Row],[グループ番号]]="","",TRUE,_xlfn.XLOOKUP(_対策工[[#This Row],[グループ番号]],_グループ[グループ番号],_グループ[施設名]))</f>
        <v/>
      </c>
      <c r="H218" t="str" cm="1">
        <f t="array" ref="H218">_xlfn.IFS(_対策工[[#This Row],[グループ番号]]="","",TRUE,_xlfn.XLOOKUP(_対策工[[#This Row],[グループ番号]],_グループ[グループ番号],_グループ[形式/設備名]))</f>
        <v/>
      </c>
      <c r="I218" t="str" cm="1">
        <f t="array" ref="I218">_xlfn.IFS(_対策工[[#This Row],[グループ番号]]="","",TRUE,_xlfn.XLOOKUP(_対策工[[#This Row],[グループ番号]],_グループ[グループ番号],_グループ[規格/装置名]))</f>
        <v/>
      </c>
      <c r="J218" t="str" cm="1">
        <f t="array" ref="J218">_xlfn.IFS(_対策工[[#This Row],[グループ番号]]="","",TRUE,_xlfn.XLOOKUP(_対策工[[#This Row],[グループ番号]],_グループ[グループ番号],_グループ[規模/部位]))</f>
        <v/>
      </c>
      <c r="K218" s="11"/>
      <c r="L218" s="9"/>
      <c r="M218" s="3"/>
      <c r="N218" t="str" cm="1">
        <f t="array" ref="N218">_xlfn.IFS(OR(_対策工[[#This Row],[シナリオ名称]]="",_対策工[[#This Row],[グループ番号]]=""),"",TRUE,_対策工[[#This Row],[グループ番号]]&amp;"-"&amp;_対策工[[#This Row],[制御1]]*100+_対策工[[#This Row],[制御2]])</f>
        <v/>
      </c>
      <c r="Q218" s="14"/>
      <c r="S218" s="12"/>
      <c r="T218" s="3"/>
    </row>
    <row r="219" spans="1:20">
      <c r="A219" s="6" cm="1">
        <f t="array" ref="A219">ROW()-ROW(_対策工[#Headers])</f>
        <v>218</v>
      </c>
      <c r="B219" s="6" t="str" cm="1">
        <f t="array" ref="B219">_xlfn.IFS(_対策工[[#This Row],[シナリオ名称]]="","",
RIGHT(_対策工[[#This Row],[シナリオ名称]],1)="①",1,
RIGHT(_対策工[[#This Row],[シナリオ名称]],1)="②",2,
RIGHT(_対策工[[#This Row],[シナリオ名称]],1)="③",3,
RIGHT(_対策工[[#This Row],[シナリオ名称]],1)="④",4,
ture,"")</f>
        <v/>
      </c>
      <c r="C219" s="3" t="str" cm="1">
        <f t="array" ref="C219">_xlfn.IFS(OR(_対策工[[#This Row],[シナリオ名称]]="",_対策工[[#This Row],[グループ番号]]=""),"",TRUE,COUNTIF(_xlfn.TAKE(_対策工[制御3],_対策工[[#This Row],[通し番号]]),_対策工[[#This Row],[制御3]]))</f>
        <v/>
      </c>
      <c r="D219" t="str">
        <f>_対策工[[#This Row],[シナリオ名称]]&amp;_対策工[[#This Row],[グループ番号]]</f>
        <v/>
      </c>
      <c r="E219" t="str" cm="1">
        <f t="array" ref="E219">_xlfn.IFS(_対策工[[#This Row],[グループ番号]]="","",TRUE,_xlfn.XLOOKUP(_対策工[[#This Row],[グループ番号]],_グループ[グループ番号],_グループ[施設番号]))</f>
        <v/>
      </c>
      <c r="F219" t="str" cm="1">
        <f t="array" ref="F219">_xlfn.IFS(_対策工[[#This Row],[グループ番号]]="","",TRUE,_xlfn.XLOOKUP(_対策工[[#This Row],[グループ番号]],_グループ[グループ番号],_グループ[地区名]))</f>
        <v/>
      </c>
      <c r="G219" t="str" cm="1">
        <f t="array" ref="G219">_xlfn.IFS(_対策工[[#This Row],[グループ番号]]="","",TRUE,_xlfn.XLOOKUP(_対策工[[#This Row],[グループ番号]],_グループ[グループ番号],_グループ[施設名]))</f>
        <v/>
      </c>
      <c r="H219" t="str" cm="1">
        <f t="array" ref="H219">_xlfn.IFS(_対策工[[#This Row],[グループ番号]]="","",TRUE,_xlfn.XLOOKUP(_対策工[[#This Row],[グループ番号]],_グループ[グループ番号],_グループ[形式/設備名]))</f>
        <v/>
      </c>
      <c r="I219" t="str" cm="1">
        <f t="array" ref="I219">_xlfn.IFS(_対策工[[#This Row],[グループ番号]]="","",TRUE,_xlfn.XLOOKUP(_対策工[[#This Row],[グループ番号]],_グループ[グループ番号],_グループ[規格/装置名]))</f>
        <v/>
      </c>
      <c r="J219" t="str" cm="1">
        <f t="array" ref="J219">_xlfn.IFS(_対策工[[#This Row],[グループ番号]]="","",TRUE,_xlfn.XLOOKUP(_対策工[[#This Row],[グループ番号]],_グループ[グループ番号],_グループ[規模/部位]))</f>
        <v/>
      </c>
      <c r="K219" s="11"/>
      <c r="L219" s="9"/>
      <c r="M219" s="3"/>
      <c r="N219" t="str" cm="1">
        <f t="array" ref="N219">_xlfn.IFS(OR(_対策工[[#This Row],[シナリオ名称]]="",_対策工[[#This Row],[グループ番号]]=""),"",TRUE,_対策工[[#This Row],[グループ番号]]&amp;"-"&amp;_対策工[[#This Row],[制御1]]*100+_対策工[[#This Row],[制御2]])</f>
        <v/>
      </c>
      <c r="Q219" s="14"/>
      <c r="S219" s="12"/>
      <c r="T219" s="3"/>
    </row>
    <row r="220" spans="1:20">
      <c r="A220" s="6" cm="1">
        <f t="array" ref="A220">ROW()-ROW(_対策工[#Headers])</f>
        <v>219</v>
      </c>
      <c r="B220" s="6" t="str" cm="1">
        <f t="array" ref="B220">_xlfn.IFS(_対策工[[#This Row],[シナリオ名称]]="","",
RIGHT(_対策工[[#This Row],[シナリオ名称]],1)="①",1,
RIGHT(_対策工[[#This Row],[シナリオ名称]],1)="②",2,
RIGHT(_対策工[[#This Row],[シナリオ名称]],1)="③",3,
RIGHT(_対策工[[#This Row],[シナリオ名称]],1)="④",4,
ture,"")</f>
        <v/>
      </c>
      <c r="C220" s="3" t="str" cm="1">
        <f t="array" ref="C220">_xlfn.IFS(OR(_対策工[[#This Row],[シナリオ名称]]="",_対策工[[#This Row],[グループ番号]]=""),"",TRUE,COUNTIF(_xlfn.TAKE(_対策工[制御3],_対策工[[#This Row],[通し番号]]),_対策工[[#This Row],[制御3]]))</f>
        <v/>
      </c>
      <c r="D220" t="str">
        <f>_対策工[[#This Row],[シナリオ名称]]&amp;_対策工[[#This Row],[グループ番号]]</f>
        <v/>
      </c>
      <c r="E220" t="str" cm="1">
        <f t="array" ref="E220">_xlfn.IFS(_対策工[[#This Row],[グループ番号]]="","",TRUE,_xlfn.XLOOKUP(_対策工[[#This Row],[グループ番号]],_グループ[グループ番号],_グループ[施設番号]))</f>
        <v/>
      </c>
      <c r="F220" t="str" cm="1">
        <f t="array" ref="F220">_xlfn.IFS(_対策工[[#This Row],[グループ番号]]="","",TRUE,_xlfn.XLOOKUP(_対策工[[#This Row],[グループ番号]],_グループ[グループ番号],_グループ[地区名]))</f>
        <v/>
      </c>
      <c r="G220" t="str" cm="1">
        <f t="array" ref="G220">_xlfn.IFS(_対策工[[#This Row],[グループ番号]]="","",TRUE,_xlfn.XLOOKUP(_対策工[[#This Row],[グループ番号]],_グループ[グループ番号],_グループ[施設名]))</f>
        <v/>
      </c>
      <c r="H220" t="str" cm="1">
        <f t="array" ref="H220">_xlfn.IFS(_対策工[[#This Row],[グループ番号]]="","",TRUE,_xlfn.XLOOKUP(_対策工[[#This Row],[グループ番号]],_グループ[グループ番号],_グループ[形式/設備名]))</f>
        <v/>
      </c>
      <c r="I220" t="str" cm="1">
        <f t="array" ref="I220">_xlfn.IFS(_対策工[[#This Row],[グループ番号]]="","",TRUE,_xlfn.XLOOKUP(_対策工[[#This Row],[グループ番号]],_グループ[グループ番号],_グループ[規格/装置名]))</f>
        <v/>
      </c>
      <c r="J220" t="str" cm="1">
        <f t="array" ref="J220">_xlfn.IFS(_対策工[[#This Row],[グループ番号]]="","",TRUE,_xlfn.XLOOKUP(_対策工[[#This Row],[グループ番号]],_グループ[グループ番号],_グループ[規模/部位]))</f>
        <v/>
      </c>
      <c r="K220" s="11"/>
      <c r="L220" s="9"/>
      <c r="M220" s="3"/>
      <c r="N220" t="str" cm="1">
        <f t="array" ref="N220">_xlfn.IFS(OR(_対策工[[#This Row],[シナリオ名称]]="",_対策工[[#This Row],[グループ番号]]=""),"",TRUE,_対策工[[#This Row],[グループ番号]]&amp;"-"&amp;_対策工[[#This Row],[制御1]]*100+_対策工[[#This Row],[制御2]])</f>
        <v/>
      </c>
      <c r="Q220" s="14"/>
      <c r="S220" s="12"/>
      <c r="T220" s="3"/>
    </row>
    <row r="221" spans="1:20">
      <c r="A221" s="6" cm="1">
        <f t="array" ref="A221">ROW()-ROW(_対策工[#Headers])</f>
        <v>220</v>
      </c>
      <c r="B221" s="6" t="str" cm="1">
        <f t="array" ref="B221">_xlfn.IFS(_対策工[[#This Row],[シナリオ名称]]="","",
RIGHT(_対策工[[#This Row],[シナリオ名称]],1)="①",1,
RIGHT(_対策工[[#This Row],[シナリオ名称]],1)="②",2,
RIGHT(_対策工[[#This Row],[シナリオ名称]],1)="③",3,
RIGHT(_対策工[[#This Row],[シナリオ名称]],1)="④",4,
ture,"")</f>
        <v/>
      </c>
      <c r="C221" s="3" t="str" cm="1">
        <f t="array" ref="C221">_xlfn.IFS(OR(_対策工[[#This Row],[シナリオ名称]]="",_対策工[[#This Row],[グループ番号]]=""),"",TRUE,COUNTIF(_xlfn.TAKE(_対策工[制御3],_対策工[[#This Row],[通し番号]]),_対策工[[#This Row],[制御3]]))</f>
        <v/>
      </c>
      <c r="D221" t="str">
        <f>_対策工[[#This Row],[シナリオ名称]]&amp;_対策工[[#This Row],[グループ番号]]</f>
        <v/>
      </c>
      <c r="E221" t="str" cm="1">
        <f t="array" ref="E221">_xlfn.IFS(_対策工[[#This Row],[グループ番号]]="","",TRUE,_xlfn.XLOOKUP(_対策工[[#This Row],[グループ番号]],_グループ[グループ番号],_グループ[施設番号]))</f>
        <v/>
      </c>
      <c r="F221" t="str" cm="1">
        <f t="array" ref="F221">_xlfn.IFS(_対策工[[#This Row],[グループ番号]]="","",TRUE,_xlfn.XLOOKUP(_対策工[[#This Row],[グループ番号]],_グループ[グループ番号],_グループ[地区名]))</f>
        <v/>
      </c>
      <c r="G221" t="str" cm="1">
        <f t="array" ref="G221">_xlfn.IFS(_対策工[[#This Row],[グループ番号]]="","",TRUE,_xlfn.XLOOKUP(_対策工[[#This Row],[グループ番号]],_グループ[グループ番号],_グループ[施設名]))</f>
        <v/>
      </c>
      <c r="H221" t="str" cm="1">
        <f t="array" ref="H221">_xlfn.IFS(_対策工[[#This Row],[グループ番号]]="","",TRUE,_xlfn.XLOOKUP(_対策工[[#This Row],[グループ番号]],_グループ[グループ番号],_グループ[形式/設備名]))</f>
        <v/>
      </c>
      <c r="I221" t="str" cm="1">
        <f t="array" ref="I221">_xlfn.IFS(_対策工[[#This Row],[グループ番号]]="","",TRUE,_xlfn.XLOOKUP(_対策工[[#This Row],[グループ番号]],_グループ[グループ番号],_グループ[規格/装置名]))</f>
        <v/>
      </c>
      <c r="J221" t="str" cm="1">
        <f t="array" ref="J221">_xlfn.IFS(_対策工[[#This Row],[グループ番号]]="","",TRUE,_xlfn.XLOOKUP(_対策工[[#This Row],[グループ番号]],_グループ[グループ番号],_グループ[規模/部位]))</f>
        <v/>
      </c>
      <c r="K221" s="11"/>
      <c r="L221" s="9"/>
      <c r="M221" s="3"/>
      <c r="N221" t="str" cm="1">
        <f t="array" ref="N221">_xlfn.IFS(OR(_対策工[[#This Row],[シナリオ名称]]="",_対策工[[#This Row],[グループ番号]]=""),"",TRUE,_対策工[[#This Row],[グループ番号]]&amp;"-"&amp;_対策工[[#This Row],[制御1]]*100+_対策工[[#This Row],[制御2]])</f>
        <v/>
      </c>
      <c r="Q221" s="14"/>
      <c r="S221" s="12"/>
      <c r="T221" s="3"/>
    </row>
    <row r="222" spans="1:20">
      <c r="A222" s="6" cm="1">
        <f t="array" ref="A222">ROW()-ROW(_対策工[#Headers])</f>
        <v>221</v>
      </c>
      <c r="B222" s="6" t="str" cm="1">
        <f t="array" ref="B222">_xlfn.IFS(_対策工[[#This Row],[シナリオ名称]]="","",
RIGHT(_対策工[[#This Row],[シナリオ名称]],1)="①",1,
RIGHT(_対策工[[#This Row],[シナリオ名称]],1)="②",2,
RIGHT(_対策工[[#This Row],[シナリオ名称]],1)="③",3,
RIGHT(_対策工[[#This Row],[シナリオ名称]],1)="④",4,
ture,"")</f>
        <v/>
      </c>
      <c r="C222" s="3" t="str" cm="1">
        <f t="array" ref="C222">_xlfn.IFS(OR(_対策工[[#This Row],[シナリオ名称]]="",_対策工[[#This Row],[グループ番号]]=""),"",TRUE,COUNTIF(_xlfn.TAKE(_対策工[制御3],_対策工[[#This Row],[通し番号]]),_対策工[[#This Row],[制御3]]))</f>
        <v/>
      </c>
      <c r="D222" t="str">
        <f>_対策工[[#This Row],[シナリオ名称]]&amp;_対策工[[#This Row],[グループ番号]]</f>
        <v/>
      </c>
      <c r="E222" t="str" cm="1">
        <f t="array" ref="E222">_xlfn.IFS(_対策工[[#This Row],[グループ番号]]="","",TRUE,_xlfn.XLOOKUP(_対策工[[#This Row],[グループ番号]],_グループ[グループ番号],_グループ[施設番号]))</f>
        <v/>
      </c>
      <c r="F222" t="str" cm="1">
        <f t="array" ref="F222">_xlfn.IFS(_対策工[[#This Row],[グループ番号]]="","",TRUE,_xlfn.XLOOKUP(_対策工[[#This Row],[グループ番号]],_グループ[グループ番号],_グループ[地区名]))</f>
        <v/>
      </c>
      <c r="G222" t="str" cm="1">
        <f t="array" ref="G222">_xlfn.IFS(_対策工[[#This Row],[グループ番号]]="","",TRUE,_xlfn.XLOOKUP(_対策工[[#This Row],[グループ番号]],_グループ[グループ番号],_グループ[施設名]))</f>
        <v/>
      </c>
      <c r="H222" t="str" cm="1">
        <f t="array" ref="H222">_xlfn.IFS(_対策工[[#This Row],[グループ番号]]="","",TRUE,_xlfn.XLOOKUP(_対策工[[#This Row],[グループ番号]],_グループ[グループ番号],_グループ[形式/設備名]))</f>
        <v/>
      </c>
      <c r="I222" t="str" cm="1">
        <f t="array" ref="I222">_xlfn.IFS(_対策工[[#This Row],[グループ番号]]="","",TRUE,_xlfn.XLOOKUP(_対策工[[#This Row],[グループ番号]],_グループ[グループ番号],_グループ[規格/装置名]))</f>
        <v/>
      </c>
      <c r="J222" t="str" cm="1">
        <f t="array" ref="J222">_xlfn.IFS(_対策工[[#This Row],[グループ番号]]="","",TRUE,_xlfn.XLOOKUP(_対策工[[#This Row],[グループ番号]],_グループ[グループ番号],_グループ[規模/部位]))</f>
        <v/>
      </c>
      <c r="K222" s="11"/>
      <c r="L222" s="9"/>
      <c r="M222" s="3"/>
      <c r="N222" t="str" cm="1">
        <f t="array" ref="N222">_xlfn.IFS(OR(_対策工[[#This Row],[シナリオ名称]]="",_対策工[[#This Row],[グループ番号]]=""),"",TRUE,_対策工[[#This Row],[グループ番号]]&amp;"-"&amp;_対策工[[#This Row],[制御1]]*100+_対策工[[#This Row],[制御2]])</f>
        <v/>
      </c>
      <c r="Q222" s="14"/>
      <c r="S222" s="12"/>
      <c r="T222" s="3"/>
    </row>
    <row r="223" spans="1:20">
      <c r="A223" s="6" cm="1">
        <f t="array" ref="A223">ROW()-ROW(_対策工[#Headers])</f>
        <v>222</v>
      </c>
      <c r="B223" s="6" t="str" cm="1">
        <f t="array" ref="B223">_xlfn.IFS(_対策工[[#This Row],[シナリオ名称]]="","",
RIGHT(_対策工[[#This Row],[シナリオ名称]],1)="①",1,
RIGHT(_対策工[[#This Row],[シナリオ名称]],1)="②",2,
RIGHT(_対策工[[#This Row],[シナリオ名称]],1)="③",3,
RIGHT(_対策工[[#This Row],[シナリオ名称]],1)="④",4,
ture,"")</f>
        <v/>
      </c>
      <c r="C223" s="3" t="str" cm="1">
        <f t="array" ref="C223">_xlfn.IFS(OR(_対策工[[#This Row],[シナリオ名称]]="",_対策工[[#This Row],[グループ番号]]=""),"",TRUE,COUNTIF(_xlfn.TAKE(_対策工[制御3],_対策工[[#This Row],[通し番号]]),_対策工[[#This Row],[制御3]]))</f>
        <v/>
      </c>
      <c r="D223" t="str">
        <f>_対策工[[#This Row],[シナリオ名称]]&amp;_対策工[[#This Row],[グループ番号]]</f>
        <v/>
      </c>
      <c r="E223" t="str" cm="1">
        <f t="array" ref="E223">_xlfn.IFS(_対策工[[#This Row],[グループ番号]]="","",TRUE,_xlfn.XLOOKUP(_対策工[[#This Row],[グループ番号]],_グループ[グループ番号],_グループ[施設番号]))</f>
        <v/>
      </c>
      <c r="F223" t="str" cm="1">
        <f t="array" ref="F223">_xlfn.IFS(_対策工[[#This Row],[グループ番号]]="","",TRUE,_xlfn.XLOOKUP(_対策工[[#This Row],[グループ番号]],_グループ[グループ番号],_グループ[地区名]))</f>
        <v/>
      </c>
      <c r="G223" t="str" cm="1">
        <f t="array" ref="G223">_xlfn.IFS(_対策工[[#This Row],[グループ番号]]="","",TRUE,_xlfn.XLOOKUP(_対策工[[#This Row],[グループ番号]],_グループ[グループ番号],_グループ[施設名]))</f>
        <v/>
      </c>
      <c r="H223" t="str" cm="1">
        <f t="array" ref="H223">_xlfn.IFS(_対策工[[#This Row],[グループ番号]]="","",TRUE,_xlfn.XLOOKUP(_対策工[[#This Row],[グループ番号]],_グループ[グループ番号],_グループ[形式/設備名]))</f>
        <v/>
      </c>
      <c r="I223" t="str" cm="1">
        <f t="array" ref="I223">_xlfn.IFS(_対策工[[#This Row],[グループ番号]]="","",TRUE,_xlfn.XLOOKUP(_対策工[[#This Row],[グループ番号]],_グループ[グループ番号],_グループ[規格/装置名]))</f>
        <v/>
      </c>
      <c r="J223" t="str" cm="1">
        <f t="array" ref="J223">_xlfn.IFS(_対策工[[#This Row],[グループ番号]]="","",TRUE,_xlfn.XLOOKUP(_対策工[[#This Row],[グループ番号]],_グループ[グループ番号],_グループ[規模/部位]))</f>
        <v/>
      </c>
      <c r="K223" s="11"/>
      <c r="L223" s="9"/>
      <c r="M223" s="3"/>
      <c r="N223" t="str" cm="1">
        <f t="array" ref="N223">_xlfn.IFS(OR(_対策工[[#This Row],[シナリオ名称]]="",_対策工[[#This Row],[グループ番号]]=""),"",TRUE,_対策工[[#This Row],[グループ番号]]&amp;"-"&amp;_対策工[[#This Row],[制御1]]*100+_対策工[[#This Row],[制御2]])</f>
        <v/>
      </c>
      <c r="Q223" s="14"/>
      <c r="S223" s="12"/>
      <c r="T223" s="3"/>
    </row>
    <row r="224" spans="1:20">
      <c r="A224" s="6" cm="1">
        <f t="array" ref="A224">ROW()-ROW(_対策工[#Headers])</f>
        <v>223</v>
      </c>
      <c r="B224" s="6" t="str" cm="1">
        <f t="array" ref="B224">_xlfn.IFS(_対策工[[#This Row],[シナリオ名称]]="","",
RIGHT(_対策工[[#This Row],[シナリオ名称]],1)="①",1,
RIGHT(_対策工[[#This Row],[シナリオ名称]],1)="②",2,
RIGHT(_対策工[[#This Row],[シナリオ名称]],1)="③",3,
RIGHT(_対策工[[#This Row],[シナリオ名称]],1)="④",4,
ture,"")</f>
        <v/>
      </c>
      <c r="C224" s="3" t="str" cm="1">
        <f t="array" ref="C224">_xlfn.IFS(OR(_対策工[[#This Row],[シナリオ名称]]="",_対策工[[#This Row],[グループ番号]]=""),"",TRUE,COUNTIF(_xlfn.TAKE(_対策工[制御3],_対策工[[#This Row],[通し番号]]),_対策工[[#This Row],[制御3]]))</f>
        <v/>
      </c>
      <c r="D224" t="str">
        <f>_対策工[[#This Row],[シナリオ名称]]&amp;_対策工[[#This Row],[グループ番号]]</f>
        <v/>
      </c>
      <c r="E224" t="str" cm="1">
        <f t="array" ref="E224">_xlfn.IFS(_対策工[[#This Row],[グループ番号]]="","",TRUE,_xlfn.XLOOKUP(_対策工[[#This Row],[グループ番号]],_グループ[グループ番号],_グループ[施設番号]))</f>
        <v/>
      </c>
      <c r="F224" t="str" cm="1">
        <f t="array" ref="F224">_xlfn.IFS(_対策工[[#This Row],[グループ番号]]="","",TRUE,_xlfn.XLOOKUP(_対策工[[#This Row],[グループ番号]],_グループ[グループ番号],_グループ[地区名]))</f>
        <v/>
      </c>
      <c r="G224" t="str" cm="1">
        <f t="array" ref="G224">_xlfn.IFS(_対策工[[#This Row],[グループ番号]]="","",TRUE,_xlfn.XLOOKUP(_対策工[[#This Row],[グループ番号]],_グループ[グループ番号],_グループ[施設名]))</f>
        <v/>
      </c>
      <c r="H224" t="str" cm="1">
        <f t="array" ref="H224">_xlfn.IFS(_対策工[[#This Row],[グループ番号]]="","",TRUE,_xlfn.XLOOKUP(_対策工[[#This Row],[グループ番号]],_グループ[グループ番号],_グループ[形式/設備名]))</f>
        <v/>
      </c>
      <c r="I224" t="str" cm="1">
        <f t="array" ref="I224">_xlfn.IFS(_対策工[[#This Row],[グループ番号]]="","",TRUE,_xlfn.XLOOKUP(_対策工[[#This Row],[グループ番号]],_グループ[グループ番号],_グループ[規格/装置名]))</f>
        <v/>
      </c>
      <c r="J224" t="str" cm="1">
        <f t="array" ref="J224">_xlfn.IFS(_対策工[[#This Row],[グループ番号]]="","",TRUE,_xlfn.XLOOKUP(_対策工[[#This Row],[グループ番号]],_グループ[グループ番号],_グループ[規模/部位]))</f>
        <v/>
      </c>
      <c r="K224" s="11"/>
      <c r="L224" s="9"/>
      <c r="M224" s="3"/>
      <c r="N224" t="str" cm="1">
        <f t="array" ref="N224">_xlfn.IFS(OR(_対策工[[#This Row],[シナリオ名称]]="",_対策工[[#This Row],[グループ番号]]=""),"",TRUE,_対策工[[#This Row],[グループ番号]]&amp;"-"&amp;_対策工[[#This Row],[制御1]]*100+_対策工[[#This Row],[制御2]])</f>
        <v/>
      </c>
      <c r="Q224" s="14"/>
      <c r="S224" s="12"/>
      <c r="T224" s="3"/>
    </row>
    <row r="225" spans="1:20">
      <c r="A225" s="6" cm="1">
        <f t="array" ref="A225">ROW()-ROW(_対策工[#Headers])</f>
        <v>224</v>
      </c>
      <c r="B225" s="6" t="str" cm="1">
        <f t="array" ref="B225">_xlfn.IFS(_対策工[[#This Row],[シナリオ名称]]="","",
RIGHT(_対策工[[#This Row],[シナリオ名称]],1)="①",1,
RIGHT(_対策工[[#This Row],[シナリオ名称]],1)="②",2,
RIGHT(_対策工[[#This Row],[シナリオ名称]],1)="③",3,
RIGHT(_対策工[[#This Row],[シナリオ名称]],1)="④",4,
ture,"")</f>
        <v/>
      </c>
      <c r="C225" s="3" t="str" cm="1">
        <f t="array" ref="C225">_xlfn.IFS(OR(_対策工[[#This Row],[シナリオ名称]]="",_対策工[[#This Row],[グループ番号]]=""),"",TRUE,COUNTIF(_xlfn.TAKE(_対策工[制御3],_対策工[[#This Row],[通し番号]]),_対策工[[#This Row],[制御3]]))</f>
        <v/>
      </c>
      <c r="D225" t="str">
        <f>_対策工[[#This Row],[シナリオ名称]]&amp;_対策工[[#This Row],[グループ番号]]</f>
        <v/>
      </c>
      <c r="E225" t="str" cm="1">
        <f t="array" ref="E225">_xlfn.IFS(_対策工[[#This Row],[グループ番号]]="","",TRUE,_xlfn.XLOOKUP(_対策工[[#This Row],[グループ番号]],_グループ[グループ番号],_グループ[施設番号]))</f>
        <v/>
      </c>
      <c r="F225" t="str" cm="1">
        <f t="array" ref="F225">_xlfn.IFS(_対策工[[#This Row],[グループ番号]]="","",TRUE,_xlfn.XLOOKUP(_対策工[[#This Row],[グループ番号]],_グループ[グループ番号],_グループ[地区名]))</f>
        <v/>
      </c>
      <c r="G225" t="str" cm="1">
        <f t="array" ref="G225">_xlfn.IFS(_対策工[[#This Row],[グループ番号]]="","",TRUE,_xlfn.XLOOKUP(_対策工[[#This Row],[グループ番号]],_グループ[グループ番号],_グループ[施設名]))</f>
        <v/>
      </c>
      <c r="H225" t="str" cm="1">
        <f t="array" ref="H225">_xlfn.IFS(_対策工[[#This Row],[グループ番号]]="","",TRUE,_xlfn.XLOOKUP(_対策工[[#This Row],[グループ番号]],_グループ[グループ番号],_グループ[形式/設備名]))</f>
        <v/>
      </c>
      <c r="I225" t="str" cm="1">
        <f t="array" ref="I225">_xlfn.IFS(_対策工[[#This Row],[グループ番号]]="","",TRUE,_xlfn.XLOOKUP(_対策工[[#This Row],[グループ番号]],_グループ[グループ番号],_グループ[規格/装置名]))</f>
        <v/>
      </c>
      <c r="J225" t="str" cm="1">
        <f t="array" ref="J225">_xlfn.IFS(_対策工[[#This Row],[グループ番号]]="","",TRUE,_xlfn.XLOOKUP(_対策工[[#This Row],[グループ番号]],_グループ[グループ番号],_グループ[規模/部位]))</f>
        <v/>
      </c>
      <c r="K225" s="11"/>
      <c r="L225" s="9"/>
      <c r="M225" s="3"/>
      <c r="N225" t="str" cm="1">
        <f t="array" ref="N225">_xlfn.IFS(OR(_対策工[[#This Row],[シナリオ名称]]="",_対策工[[#This Row],[グループ番号]]=""),"",TRUE,_対策工[[#This Row],[グループ番号]]&amp;"-"&amp;_対策工[[#This Row],[制御1]]*100+_対策工[[#This Row],[制御2]])</f>
        <v/>
      </c>
      <c r="Q225" s="14"/>
      <c r="S225" s="12"/>
      <c r="T225" s="3"/>
    </row>
    <row r="226" spans="1:20">
      <c r="A226" s="6" cm="1">
        <f t="array" ref="A226">ROW()-ROW(_対策工[#Headers])</f>
        <v>225</v>
      </c>
      <c r="B226" s="6" t="str" cm="1">
        <f t="array" ref="B226">_xlfn.IFS(_対策工[[#This Row],[シナリオ名称]]="","",
RIGHT(_対策工[[#This Row],[シナリオ名称]],1)="①",1,
RIGHT(_対策工[[#This Row],[シナリオ名称]],1)="②",2,
RIGHT(_対策工[[#This Row],[シナリオ名称]],1)="③",3,
RIGHT(_対策工[[#This Row],[シナリオ名称]],1)="④",4,
ture,"")</f>
        <v/>
      </c>
      <c r="C226" s="3" t="str" cm="1">
        <f t="array" ref="C226">_xlfn.IFS(OR(_対策工[[#This Row],[シナリオ名称]]="",_対策工[[#This Row],[グループ番号]]=""),"",TRUE,COUNTIF(_xlfn.TAKE(_対策工[制御3],_対策工[[#This Row],[通し番号]]),_対策工[[#This Row],[制御3]]))</f>
        <v/>
      </c>
      <c r="D226" t="str">
        <f>_対策工[[#This Row],[シナリオ名称]]&amp;_対策工[[#This Row],[グループ番号]]</f>
        <v/>
      </c>
      <c r="E226" t="str" cm="1">
        <f t="array" ref="E226">_xlfn.IFS(_対策工[[#This Row],[グループ番号]]="","",TRUE,_xlfn.XLOOKUP(_対策工[[#This Row],[グループ番号]],_グループ[グループ番号],_グループ[施設番号]))</f>
        <v/>
      </c>
      <c r="F226" t="str" cm="1">
        <f t="array" ref="F226">_xlfn.IFS(_対策工[[#This Row],[グループ番号]]="","",TRUE,_xlfn.XLOOKUP(_対策工[[#This Row],[グループ番号]],_グループ[グループ番号],_グループ[地区名]))</f>
        <v/>
      </c>
      <c r="G226" t="str" cm="1">
        <f t="array" ref="G226">_xlfn.IFS(_対策工[[#This Row],[グループ番号]]="","",TRUE,_xlfn.XLOOKUP(_対策工[[#This Row],[グループ番号]],_グループ[グループ番号],_グループ[施設名]))</f>
        <v/>
      </c>
      <c r="H226" t="str" cm="1">
        <f t="array" ref="H226">_xlfn.IFS(_対策工[[#This Row],[グループ番号]]="","",TRUE,_xlfn.XLOOKUP(_対策工[[#This Row],[グループ番号]],_グループ[グループ番号],_グループ[形式/設備名]))</f>
        <v/>
      </c>
      <c r="I226" t="str" cm="1">
        <f t="array" ref="I226">_xlfn.IFS(_対策工[[#This Row],[グループ番号]]="","",TRUE,_xlfn.XLOOKUP(_対策工[[#This Row],[グループ番号]],_グループ[グループ番号],_グループ[規格/装置名]))</f>
        <v/>
      </c>
      <c r="J226" t="str" cm="1">
        <f t="array" ref="J226">_xlfn.IFS(_対策工[[#This Row],[グループ番号]]="","",TRUE,_xlfn.XLOOKUP(_対策工[[#This Row],[グループ番号]],_グループ[グループ番号],_グループ[規模/部位]))</f>
        <v/>
      </c>
      <c r="K226" s="11"/>
      <c r="L226" s="9"/>
      <c r="M226" s="3"/>
      <c r="N226" t="str" cm="1">
        <f t="array" ref="N226">_xlfn.IFS(OR(_対策工[[#This Row],[シナリオ名称]]="",_対策工[[#This Row],[グループ番号]]=""),"",TRUE,_対策工[[#This Row],[グループ番号]]&amp;"-"&amp;_対策工[[#This Row],[制御1]]*100+_対策工[[#This Row],[制御2]])</f>
        <v/>
      </c>
      <c r="Q226" s="14"/>
      <c r="S226" s="12"/>
      <c r="T226" s="3"/>
    </row>
    <row r="227" spans="1:20">
      <c r="A227" s="6" cm="1">
        <f t="array" ref="A227">ROW()-ROW(_対策工[#Headers])</f>
        <v>226</v>
      </c>
      <c r="B227" s="6" t="str" cm="1">
        <f t="array" ref="B227">_xlfn.IFS(_対策工[[#This Row],[シナリオ名称]]="","",
RIGHT(_対策工[[#This Row],[シナリオ名称]],1)="①",1,
RIGHT(_対策工[[#This Row],[シナリオ名称]],1)="②",2,
RIGHT(_対策工[[#This Row],[シナリオ名称]],1)="③",3,
RIGHT(_対策工[[#This Row],[シナリオ名称]],1)="④",4,
ture,"")</f>
        <v/>
      </c>
      <c r="C227" s="3" t="str" cm="1">
        <f t="array" ref="C227">_xlfn.IFS(OR(_対策工[[#This Row],[シナリオ名称]]="",_対策工[[#This Row],[グループ番号]]=""),"",TRUE,COUNTIF(_xlfn.TAKE(_対策工[制御3],_対策工[[#This Row],[通し番号]]),_対策工[[#This Row],[制御3]]))</f>
        <v/>
      </c>
      <c r="D227" t="str">
        <f>_対策工[[#This Row],[シナリオ名称]]&amp;_対策工[[#This Row],[グループ番号]]</f>
        <v/>
      </c>
      <c r="E227" t="str" cm="1">
        <f t="array" ref="E227">_xlfn.IFS(_対策工[[#This Row],[グループ番号]]="","",TRUE,_xlfn.XLOOKUP(_対策工[[#This Row],[グループ番号]],_グループ[グループ番号],_グループ[施設番号]))</f>
        <v/>
      </c>
      <c r="F227" t="str" cm="1">
        <f t="array" ref="F227">_xlfn.IFS(_対策工[[#This Row],[グループ番号]]="","",TRUE,_xlfn.XLOOKUP(_対策工[[#This Row],[グループ番号]],_グループ[グループ番号],_グループ[地区名]))</f>
        <v/>
      </c>
      <c r="G227" t="str" cm="1">
        <f t="array" ref="G227">_xlfn.IFS(_対策工[[#This Row],[グループ番号]]="","",TRUE,_xlfn.XLOOKUP(_対策工[[#This Row],[グループ番号]],_グループ[グループ番号],_グループ[施設名]))</f>
        <v/>
      </c>
      <c r="H227" t="str" cm="1">
        <f t="array" ref="H227">_xlfn.IFS(_対策工[[#This Row],[グループ番号]]="","",TRUE,_xlfn.XLOOKUP(_対策工[[#This Row],[グループ番号]],_グループ[グループ番号],_グループ[形式/設備名]))</f>
        <v/>
      </c>
      <c r="I227" t="str" cm="1">
        <f t="array" ref="I227">_xlfn.IFS(_対策工[[#This Row],[グループ番号]]="","",TRUE,_xlfn.XLOOKUP(_対策工[[#This Row],[グループ番号]],_グループ[グループ番号],_グループ[規格/装置名]))</f>
        <v/>
      </c>
      <c r="J227" t="str" cm="1">
        <f t="array" ref="J227">_xlfn.IFS(_対策工[[#This Row],[グループ番号]]="","",TRUE,_xlfn.XLOOKUP(_対策工[[#This Row],[グループ番号]],_グループ[グループ番号],_グループ[規模/部位]))</f>
        <v/>
      </c>
      <c r="K227" s="11"/>
      <c r="L227" s="9"/>
      <c r="M227" s="3"/>
      <c r="N227" t="str" cm="1">
        <f t="array" ref="N227">_xlfn.IFS(OR(_対策工[[#This Row],[シナリオ名称]]="",_対策工[[#This Row],[グループ番号]]=""),"",TRUE,_対策工[[#This Row],[グループ番号]]&amp;"-"&amp;_対策工[[#This Row],[制御1]]*100+_対策工[[#This Row],[制御2]])</f>
        <v/>
      </c>
      <c r="Q227" s="14"/>
      <c r="S227" s="12"/>
      <c r="T227" s="3"/>
    </row>
    <row r="228" spans="1:20">
      <c r="A228" s="6" cm="1">
        <f t="array" ref="A228">ROW()-ROW(_対策工[#Headers])</f>
        <v>227</v>
      </c>
      <c r="B228" s="6" t="str" cm="1">
        <f t="array" ref="B228">_xlfn.IFS(_対策工[[#This Row],[シナリオ名称]]="","",
RIGHT(_対策工[[#This Row],[シナリオ名称]],1)="①",1,
RIGHT(_対策工[[#This Row],[シナリオ名称]],1)="②",2,
RIGHT(_対策工[[#This Row],[シナリオ名称]],1)="③",3,
RIGHT(_対策工[[#This Row],[シナリオ名称]],1)="④",4,
ture,"")</f>
        <v/>
      </c>
      <c r="C228" s="3" t="str" cm="1">
        <f t="array" ref="C228">_xlfn.IFS(OR(_対策工[[#This Row],[シナリオ名称]]="",_対策工[[#This Row],[グループ番号]]=""),"",TRUE,COUNTIF(_xlfn.TAKE(_対策工[制御3],_対策工[[#This Row],[通し番号]]),_対策工[[#This Row],[制御3]]))</f>
        <v/>
      </c>
      <c r="D228" t="str">
        <f>_対策工[[#This Row],[シナリオ名称]]&amp;_対策工[[#This Row],[グループ番号]]</f>
        <v/>
      </c>
      <c r="E228" t="str" cm="1">
        <f t="array" ref="E228">_xlfn.IFS(_対策工[[#This Row],[グループ番号]]="","",TRUE,_xlfn.XLOOKUP(_対策工[[#This Row],[グループ番号]],_グループ[グループ番号],_グループ[施設番号]))</f>
        <v/>
      </c>
      <c r="F228" t="str" cm="1">
        <f t="array" ref="F228">_xlfn.IFS(_対策工[[#This Row],[グループ番号]]="","",TRUE,_xlfn.XLOOKUP(_対策工[[#This Row],[グループ番号]],_グループ[グループ番号],_グループ[地区名]))</f>
        <v/>
      </c>
      <c r="G228" t="str" cm="1">
        <f t="array" ref="G228">_xlfn.IFS(_対策工[[#This Row],[グループ番号]]="","",TRUE,_xlfn.XLOOKUP(_対策工[[#This Row],[グループ番号]],_グループ[グループ番号],_グループ[施設名]))</f>
        <v/>
      </c>
      <c r="H228" t="str" cm="1">
        <f t="array" ref="H228">_xlfn.IFS(_対策工[[#This Row],[グループ番号]]="","",TRUE,_xlfn.XLOOKUP(_対策工[[#This Row],[グループ番号]],_グループ[グループ番号],_グループ[形式/設備名]))</f>
        <v/>
      </c>
      <c r="I228" t="str" cm="1">
        <f t="array" ref="I228">_xlfn.IFS(_対策工[[#This Row],[グループ番号]]="","",TRUE,_xlfn.XLOOKUP(_対策工[[#This Row],[グループ番号]],_グループ[グループ番号],_グループ[規格/装置名]))</f>
        <v/>
      </c>
      <c r="J228" t="str" cm="1">
        <f t="array" ref="J228">_xlfn.IFS(_対策工[[#This Row],[グループ番号]]="","",TRUE,_xlfn.XLOOKUP(_対策工[[#This Row],[グループ番号]],_グループ[グループ番号],_グループ[規模/部位]))</f>
        <v/>
      </c>
      <c r="K228" s="11"/>
      <c r="L228" s="9"/>
      <c r="M228" s="3"/>
      <c r="N228" t="str" cm="1">
        <f t="array" ref="N228">_xlfn.IFS(OR(_対策工[[#This Row],[シナリオ名称]]="",_対策工[[#This Row],[グループ番号]]=""),"",TRUE,_対策工[[#This Row],[グループ番号]]&amp;"-"&amp;_対策工[[#This Row],[制御1]]*100+_対策工[[#This Row],[制御2]])</f>
        <v/>
      </c>
      <c r="Q228" s="14"/>
      <c r="S228" s="12"/>
      <c r="T228" s="3"/>
    </row>
    <row r="229" spans="1:20">
      <c r="A229" s="6" cm="1">
        <f t="array" ref="A229">ROW()-ROW(_対策工[#Headers])</f>
        <v>228</v>
      </c>
      <c r="B229" s="6" t="str" cm="1">
        <f t="array" ref="B229">_xlfn.IFS(_対策工[[#This Row],[シナリオ名称]]="","",
RIGHT(_対策工[[#This Row],[シナリオ名称]],1)="①",1,
RIGHT(_対策工[[#This Row],[シナリオ名称]],1)="②",2,
RIGHT(_対策工[[#This Row],[シナリオ名称]],1)="③",3,
RIGHT(_対策工[[#This Row],[シナリオ名称]],1)="④",4,
ture,"")</f>
        <v/>
      </c>
      <c r="C229" s="3" t="str" cm="1">
        <f t="array" ref="C229">_xlfn.IFS(OR(_対策工[[#This Row],[シナリオ名称]]="",_対策工[[#This Row],[グループ番号]]=""),"",TRUE,COUNTIF(_xlfn.TAKE(_対策工[制御3],_対策工[[#This Row],[通し番号]]),_対策工[[#This Row],[制御3]]))</f>
        <v/>
      </c>
      <c r="D229" t="str">
        <f>_対策工[[#This Row],[シナリオ名称]]&amp;_対策工[[#This Row],[グループ番号]]</f>
        <v/>
      </c>
      <c r="E229" t="str" cm="1">
        <f t="array" ref="E229">_xlfn.IFS(_対策工[[#This Row],[グループ番号]]="","",TRUE,_xlfn.XLOOKUP(_対策工[[#This Row],[グループ番号]],_グループ[グループ番号],_グループ[施設番号]))</f>
        <v/>
      </c>
      <c r="F229" t="str" cm="1">
        <f t="array" ref="F229">_xlfn.IFS(_対策工[[#This Row],[グループ番号]]="","",TRUE,_xlfn.XLOOKUP(_対策工[[#This Row],[グループ番号]],_グループ[グループ番号],_グループ[地区名]))</f>
        <v/>
      </c>
      <c r="G229" t="str" cm="1">
        <f t="array" ref="G229">_xlfn.IFS(_対策工[[#This Row],[グループ番号]]="","",TRUE,_xlfn.XLOOKUP(_対策工[[#This Row],[グループ番号]],_グループ[グループ番号],_グループ[施設名]))</f>
        <v/>
      </c>
      <c r="H229" t="str" cm="1">
        <f t="array" ref="H229">_xlfn.IFS(_対策工[[#This Row],[グループ番号]]="","",TRUE,_xlfn.XLOOKUP(_対策工[[#This Row],[グループ番号]],_グループ[グループ番号],_グループ[形式/設備名]))</f>
        <v/>
      </c>
      <c r="I229" t="str" cm="1">
        <f t="array" ref="I229">_xlfn.IFS(_対策工[[#This Row],[グループ番号]]="","",TRUE,_xlfn.XLOOKUP(_対策工[[#This Row],[グループ番号]],_グループ[グループ番号],_グループ[規格/装置名]))</f>
        <v/>
      </c>
      <c r="J229" t="str" cm="1">
        <f t="array" ref="J229">_xlfn.IFS(_対策工[[#This Row],[グループ番号]]="","",TRUE,_xlfn.XLOOKUP(_対策工[[#This Row],[グループ番号]],_グループ[グループ番号],_グループ[規模/部位]))</f>
        <v/>
      </c>
      <c r="K229" s="11"/>
      <c r="L229" s="9"/>
      <c r="M229" s="3"/>
      <c r="N229" t="str" cm="1">
        <f t="array" ref="N229">_xlfn.IFS(OR(_対策工[[#This Row],[シナリオ名称]]="",_対策工[[#This Row],[グループ番号]]=""),"",TRUE,_対策工[[#This Row],[グループ番号]]&amp;"-"&amp;_対策工[[#This Row],[制御1]]*100+_対策工[[#This Row],[制御2]])</f>
        <v/>
      </c>
      <c r="Q229" s="14"/>
      <c r="S229" s="12"/>
      <c r="T229" s="3"/>
    </row>
    <row r="230" spans="1:20">
      <c r="A230" s="6" cm="1">
        <f t="array" ref="A230">ROW()-ROW(_対策工[#Headers])</f>
        <v>229</v>
      </c>
      <c r="B230" s="6" t="str" cm="1">
        <f t="array" ref="B230">_xlfn.IFS(_対策工[[#This Row],[シナリオ名称]]="","",
RIGHT(_対策工[[#This Row],[シナリオ名称]],1)="①",1,
RIGHT(_対策工[[#This Row],[シナリオ名称]],1)="②",2,
RIGHT(_対策工[[#This Row],[シナリオ名称]],1)="③",3,
RIGHT(_対策工[[#This Row],[シナリオ名称]],1)="④",4,
ture,"")</f>
        <v/>
      </c>
      <c r="C230" s="3" t="str" cm="1">
        <f t="array" ref="C230">_xlfn.IFS(OR(_対策工[[#This Row],[シナリオ名称]]="",_対策工[[#This Row],[グループ番号]]=""),"",TRUE,COUNTIF(_xlfn.TAKE(_対策工[制御3],_対策工[[#This Row],[通し番号]]),_対策工[[#This Row],[制御3]]))</f>
        <v/>
      </c>
      <c r="D230" t="str">
        <f>_対策工[[#This Row],[シナリオ名称]]&amp;_対策工[[#This Row],[グループ番号]]</f>
        <v/>
      </c>
      <c r="E230" t="str" cm="1">
        <f t="array" ref="E230">_xlfn.IFS(_対策工[[#This Row],[グループ番号]]="","",TRUE,_xlfn.XLOOKUP(_対策工[[#This Row],[グループ番号]],_グループ[グループ番号],_グループ[施設番号]))</f>
        <v/>
      </c>
      <c r="F230" t="str" cm="1">
        <f t="array" ref="F230">_xlfn.IFS(_対策工[[#This Row],[グループ番号]]="","",TRUE,_xlfn.XLOOKUP(_対策工[[#This Row],[グループ番号]],_グループ[グループ番号],_グループ[地区名]))</f>
        <v/>
      </c>
      <c r="G230" t="str" cm="1">
        <f t="array" ref="G230">_xlfn.IFS(_対策工[[#This Row],[グループ番号]]="","",TRUE,_xlfn.XLOOKUP(_対策工[[#This Row],[グループ番号]],_グループ[グループ番号],_グループ[施設名]))</f>
        <v/>
      </c>
      <c r="H230" t="str" cm="1">
        <f t="array" ref="H230">_xlfn.IFS(_対策工[[#This Row],[グループ番号]]="","",TRUE,_xlfn.XLOOKUP(_対策工[[#This Row],[グループ番号]],_グループ[グループ番号],_グループ[形式/設備名]))</f>
        <v/>
      </c>
      <c r="I230" t="str" cm="1">
        <f t="array" ref="I230">_xlfn.IFS(_対策工[[#This Row],[グループ番号]]="","",TRUE,_xlfn.XLOOKUP(_対策工[[#This Row],[グループ番号]],_グループ[グループ番号],_グループ[規格/装置名]))</f>
        <v/>
      </c>
      <c r="J230" t="str" cm="1">
        <f t="array" ref="J230">_xlfn.IFS(_対策工[[#This Row],[グループ番号]]="","",TRUE,_xlfn.XLOOKUP(_対策工[[#This Row],[グループ番号]],_グループ[グループ番号],_グループ[規模/部位]))</f>
        <v/>
      </c>
      <c r="K230" s="11"/>
      <c r="L230" s="9"/>
      <c r="M230" s="3"/>
      <c r="N230" t="str" cm="1">
        <f t="array" ref="N230">_xlfn.IFS(OR(_対策工[[#This Row],[シナリオ名称]]="",_対策工[[#This Row],[グループ番号]]=""),"",TRUE,_対策工[[#This Row],[グループ番号]]&amp;"-"&amp;_対策工[[#This Row],[制御1]]*100+_対策工[[#This Row],[制御2]])</f>
        <v/>
      </c>
      <c r="Q230" s="14"/>
      <c r="S230" s="12"/>
      <c r="T230" s="3"/>
    </row>
    <row r="231" spans="1:20">
      <c r="A231" s="6" cm="1">
        <f t="array" ref="A231">ROW()-ROW(_対策工[#Headers])</f>
        <v>230</v>
      </c>
      <c r="B231" s="6" t="str" cm="1">
        <f t="array" ref="B231">_xlfn.IFS(_対策工[[#This Row],[シナリオ名称]]="","",
RIGHT(_対策工[[#This Row],[シナリオ名称]],1)="①",1,
RIGHT(_対策工[[#This Row],[シナリオ名称]],1)="②",2,
RIGHT(_対策工[[#This Row],[シナリオ名称]],1)="③",3,
RIGHT(_対策工[[#This Row],[シナリオ名称]],1)="④",4,
ture,"")</f>
        <v/>
      </c>
      <c r="C231" s="3" t="str" cm="1">
        <f t="array" ref="C231">_xlfn.IFS(OR(_対策工[[#This Row],[シナリオ名称]]="",_対策工[[#This Row],[グループ番号]]=""),"",TRUE,COUNTIF(_xlfn.TAKE(_対策工[制御3],_対策工[[#This Row],[通し番号]]),_対策工[[#This Row],[制御3]]))</f>
        <v/>
      </c>
      <c r="D231" t="str">
        <f>_対策工[[#This Row],[シナリオ名称]]&amp;_対策工[[#This Row],[グループ番号]]</f>
        <v/>
      </c>
      <c r="E231" t="str" cm="1">
        <f t="array" ref="E231">_xlfn.IFS(_対策工[[#This Row],[グループ番号]]="","",TRUE,_xlfn.XLOOKUP(_対策工[[#This Row],[グループ番号]],_グループ[グループ番号],_グループ[施設番号]))</f>
        <v/>
      </c>
      <c r="F231" t="str" cm="1">
        <f t="array" ref="F231">_xlfn.IFS(_対策工[[#This Row],[グループ番号]]="","",TRUE,_xlfn.XLOOKUP(_対策工[[#This Row],[グループ番号]],_グループ[グループ番号],_グループ[地区名]))</f>
        <v/>
      </c>
      <c r="G231" t="str" cm="1">
        <f t="array" ref="G231">_xlfn.IFS(_対策工[[#This Row],[グループ番号]]="","",TRUE,_xlfn.XLOOKUP(_対策工[[#This Row],[グループ番号]],_グループ[グループ番号],_グループ[施設名]))</f>
        <v/>
      </c>
      <c r="H231" t="str" cm="1">
        <f t="array" ref="H231">_xlfn.IFS(_対策工[[#This Row],[グループ番号]]="","",TRUE,_xlfn.XLOOKUP(_対策工[[#This Row],[グループ番号]],_グループ[グループ番号],_グループ[形式/設備名]))</f>
        <v/>
      </c>
      <c r="I231" t="str" cm="1">
        <f t="array" ref="I231">_xlfn.IFS(_対策工[[#This Row],[グループ番号]]="","",TRUE,_xlfn.XLOOKUP(_対策工[[#This Row],[グループ番号]],_グループ[グループ番号],_グループ[規格/装置名]))</f>
        <v/>
      </c>
      <c r="J231" t="str" cm="1">
        <f t="array" ref="J231">_xlfn.IFS(_対策工[[#This Row],[グループ番号]]="","",TRUE,_xlfn.XLOOKUP(_対策工[[#This Row],[グループ番号]],_グループ[グループ番号],_グループ[規模/部位]))</f>
        <v/>
      </c>
      <c r="K231" s="11"/>
      <c r="L231" s="9"/>
      <c r="M231" s="3"/>
      <c r="N231" t="str" cm="1">
        <f t="array" ref="N231">_xlfn.IFS(OR(_対策工[[#This Row],[シナリオ名称]]="",_対策工[[#This Row],[グループ番号]]=""),"",TRUE,_対策工[[#This Row],[グループ番号]]&amp;"-"&amp;_対策工[[#This Row],[制御1]]*100+_対策工[[#This Row],[制御2]])</f>
        <v/>
      </c>
      <c r="Q231" s="14"/>
      <c r="S231" s="12"/>
      <c r="T231" s="3"/>
    </row>
    <row r="232" spans="1:20">
      <c r="A232" s="6" cm="1">
        <f t="array" ref="A232">ROW()-ROW(_対策工[#Headers])</f>
        <v>231</v>
      </c>
      <c r="B232" s="6" t="str" cm="1">
        <f t="array" ref="B232">_xlfn.IFS(_対策工[[#This Row],[シナリオ名称]]="","",
RIGHT(_対策工[[#This Row],[シナリオ名称]],1)="①",1,
RIGHT(_対策工[[#This Row],[シナリオ名称]],1)="②",2,
RIGHT(_対策工[[#This Row],[シナリオ名称]],1)="③",3,
RIGHT(_対策工[[#This Row],[シナリオ名称]],1)="④",4,
ture,"")</f>
        <v/>
      </c>
      <c r="C232" s="3" t="str" cm="1">
        <f t="array" ref="C232">_xlfn.IFS(OR(_対策工[[#This Row],[シナリオ名称]]="",_対策工[[#This Row],[グループ番号]]=""),"",TRUE,COUNTIF(_xlfn.TAKE(_対策工[制御3],_対策工[[#This Row],[通し番号]]),_対策工[[#This Row],[制御3]]))</f>
        <v/>
      </c>
      <c r="D232" t="str">
        <f>_対策工[[#This Row],[シナリオ名称]]&amp;_対策工[[#This Row],[グループ番号]]</f>
        <v/>
      </c>
      <c r="E232" t="str" cm="1">
        <f t="array" ref="E232">_xlfn.IFS(_対策工[[#This Row],[グループ番号]]="","",TRUE,_xlfn.XLOOKUP(_対策工[[#This Row],[グループ番号]],_グループ[グループ番号],_グループ[施設番号]))</f>
        <v/>
      </c>
      <c r="F232" t="str" cm="1">
        <f t="array" ref="F232">_xlfn.IFS(_対策工[[#This Row],[グループ番号]]="","",TRUE,_xlfn.XLOOKUP(_対策工[[#This Row],[グループ番号]],_グループ[グループ番号],_グループ[地区名]))</f>
        <v/>
      </c>
      <c r="G232" t="str" cm="1">
        <f t="array" ref="G232">_xlfn.IFS(_対策工[[#This Row],[グループ番号]]="","",TRUE,_xlfn.XLOOKUP(_対策工[[#This Row],[グループ番号]],_グループ[グループ番号],_グループ[施設名]))</f>
        <v/>
      </c>
      <c r="H232" t="str" cm="1">
        <f t="array" ref="H232">_xlfn.IFS(_対策工[[#This Row],[グループ番号]]="","",TRUE,_xlfn.XLOOKUP(_対策工[[#This Row],[グループ番号]],_グループ[グループ番号],_グループ[形式/設備名]))</f>
        <v/>
      </c>
      <c r="I232" t="str" cm="1">
        <f t="array" ref="I232">_xlfn.IFS(_対策工[[#This Row],[グループ番号]]="","",TRUE,_xlfn.XLOOKUP(_対策工[[#This Row],[グループ番号]],_グループ[グループ番号],_グループ[規格/装置名]))</f>
        <v/>
      </c>
      <c r="J232" t="str" cm="1">
        <f t="array" ref="J232">_xlfn.IFS(_対策工[[#This Row],[グループ番号]]="","",TRUE,_xlfn.XLOOKUP(_対策工[[#This Row],[グループ番号]],_グループ[グループ番号],_グループ[規模/部位]))</f>
        <v/>
      </c>
      <c r="K232" s="11"/>
      <c r="L232" s="9"/>
      <c r="M232" s="3"/>
      <c r="N232" t="str" cm="1">
        <f t="array" ref="N232">_xlfn.IFS(OR(_対策工[[#This Row],[シナリオ名称]]="",_対策工[[#This Row],[グループ番号]]=""),"",TRUE,_対策工[[#This Row],[グループ番号]]&amp;"-"&amp;_対策工[[#This Row],[制御1]]*100+_対策工[[#This Row],[制御2]])</f>
        <v/>
      </c>
      <c r="Q232" s="14"/>
      <c r="S232" s="12"/>
      <c r="T232" s="3"/>
    </row>
    <row r="233" spans="1:20">
      <c r="A233" s="6" cm="1">
        <f t="array" ref="A233">ROW()-ROW(_対策工[#Headers])</f>
        <v>232</v>
      </c>
      <c r="B233" s="6" t="str" cm="1">
        <f t="array" ref="B233">_xlfn.IFS(_対策工[[#This Row],[シナリオ名称]]="","",
RIGHT(_対策工[[#This Row],[シナリオ名称]],1)="①",1,
RIGHT(_対策工[[#This Row],[シナリオ名称]],1)="②",2,
RIGHT(_対策工[[#This Row],[シナリオ名称]],1)="③",3,
RIGHT(_対策工[[#This Row],[シナリオ名称]],1)="④",4,
ture,"")</f>
        <v/>
      </c>
      <c r="C233" s="3" t="str" cm="1">
        <f t="array" ref="C233">_xlfn.IFS(OR(_対策工[[#This Row],[シナリオ名称]]="",_対策工[[#This Row],[グループ番号]]=""),"",TRUE,COUNTIF(_xlfn.TAKE(_対策工[制御3],_対策工[[#This Row],[通し番号]]),_対策工[[#This Row],[制御3]]))</f>
        <v/>
      </c>
      <c r="D233" t="str">
        <f>_対策工[[#This Row],[シナリオ名称]]&amp;_対策工[[#This Row],[グループ番号]]</f>
        <v/>
      </c>
      <c r="E233" t="str" cm="1">
        <f t="array" ref="E233">_xlfn.IFS(_対策工[[#This Row],[グループ番号]]="","",TRUE,_xlfn.XLOOKUP(_対策工[[#This Row],[グループ番号]],_グループ[グループ番号],_グループ[施設番号]))</f>
        <v/>
      </c>
      <c r="F233" t="str" cm="1">
        <f t="array" ref="F233">_xlfn.IFS(_対策工[[#This Row],[グループ番号]]="","",TRUE,_xlfn.XLOOKUP(_対策工[[#This Row],[グループ番号]],_グループ[グループ番号],_グループ[地区名]))</f>
        <v/>
      </c>
      <c r="G233" t="str" cm="1">
        <f t="array" ref="G233">_xlfn.IFS(_対策工[[#This Row],[グループ番号]]="","",TRUE,_xlfn.XLOOKUP(_対策工[[#This Row],[グループ番号]],_グループ[グループ番号],_グループ[施設名]))</f>
        <v/>
      </c>
      <c r="H233" t="str" cm="1">
        <f t="array" ref="H233">_xlfn.IFS(_対策工[[#This Row],[グループ番号]]="","",TRUE,_xlfn.XLOOKUP(_対策工[[#This Row],[グループ番号]],_グループ[グループ番号],_グループ[形式/設備名]))</f>
        <v/>
      </c>
      <c r="I233" t="str" cm="1">
        <f t="array" ref="I233">_xlfn.IFS(_対策工[[#This Row],[グループ番号]]="","",TRUE,_xlfn.XLOOKUP(_対策工[[#This Row],[グループ番号]],_グループ[グループ番号],_グループ[規格/装置名]))</f>
        <v/>
      </c>
      <c r="J233" t="str" cm="1">
        <f t="array" ref="J233">_xlfn.IFS(_対策工[[#This Row],[グループ番号]]="","",TRUE,_xlfn.XLOOKUP(_対策工[[#This Row],[グループ番号]],_グループ[グループ番号],_グループ[規模/部位]))</f>
        <v/>
      </c>
      <c r="K233" s="11"/>
      <c r="L233" s="9"/>
      <c r="M233" s="3"/>
      <c r="N233" t="str" cm="1">
        <f t="array" ref="N233">_xlfn.IFS(OR(_対策工[[#This Row],[シナリオ名称]]="",_対策工[[#This Row],[グループ番号]]=""),"",TRUE,_対策工[[#This Row],[グループ番号]]&amp;"-"&amp;_対策工[[#This Row],[制御1]]*100+_対策工[[#This Row],[制御2]])</f>
        <v/>
      </c>
      <c r="Q233" s="14"/>
      <c r="S233" s="12"/>
      <c r="T233" s="3"/>
    </row>
    <row r="234" spans="1:20">
      <c r="A234" s="6" cm="1">
        <f t="array" ref="A234">ROW()-ROW(_対策工[#Headers])</f>
        <v>233</v>
      </c>
      <c r="B234" s="6" t="str" cm="1">
        <f t="array" ref="B234">_xlfn.IFS(_対策工[[#This Row],[シナリオ名称]]="","",
RIGHT(_対策工[[#This Row],[シナリオ名称]],1)="①",1,
RIGHT(_対策工[[#This Row],[シナリオ名称]],1)="②",2,
RIGHT(_対策工[[#This Row],[シナリオ名称]],1)="③",3,
RIGHT(_対策工[[#This Row],[シナリオ名称]],1)="④",4,
ture,"")</f>
        <v/>
      </c>
      <c r="C234" s="3" t="str" cm="1">
        <f t="array" ref="C234">_xlfn.IFS(OR(_対策工[[#This Row],[シナリオ名称]]="",_対策工[[#This Row],[グループ番号]]=""),"",TRUE,COUNTIF(_xlfn.TAKE(_対策工[制御3],_対策工[[#This Row],[通し番号]]),_対策工[[#This Row],[制御3]]))</f>
        <v/>
      </c>
      <c r="D234" t="str">
        <f>_対策工[[#This Row],[シナリオ名称]]&amp;_対策工[[#This Row],[グループ番号]]</f>
        <v/>
      </c>
      <c r="E234" t="str" cm="1">
        <f t="array" ref="E234">_xlfn.IFS(_対策工[[#This Row],[グループ番号]]="","",TRUE,_xlfn.XLOOKUP(_対策工[[#This Row],[グループ番号]],_グループ[グループ番号],_グループ[施設番号]))</f>
        <v/>
      </c>
      <c r="F234" t="str" cm="1">
        <f t="array" ref="F234">_xlfn.IFS(_対策工[[#This Row],[グループ番号]]="","",TRUE,_xlfn.XLOOKUP(_対策工[[#This Row],[グループ番号]],_グループ[グループ番号],_グループ[地区名]))</f>
        <v/>
      </c>
      <c r="G234" t="str" cm="1">
        <f t="array" ref="G234">_xlfn.IFS(_対策工[[#This Row],[グループ番号]]="","",TRUE,_xlfn.XLOOKUP(_対策工[[#This Row],[グループ番号]],_グループ[グループ番号],_グループ[施設名]))</f>
        <v/>
      </c>
      <c r="H234" t="str" cm="1">
        <f t="array" ref="H234">_xlfn.IFS(_対策工[[#This Row],[グループ番号]]="","",TRUE,_xlfn.XLOOKUP(_対策工[[#This Row],[グループ番号]],_グループ[グループ番号],_グループ[形式/設備名]))</f>
        <v/>
      </c>
      <c r="I234" t="str" cm="1">
        <f t="array" ref="I234">_xlfn.IFS(_対策工[[#This Row],[グループ番号]]="","",TRUE,_xlfn.XLOOKUP(_対策工[[#This Row],[グループ番号]],_グループ[グループ番号],_グループ[規格/装置名]))</f>
        <v/>
      </c>
      <c r="J234" t="str" cm="1">
        <f t="array" ref="J234">_xlfn.IFS(_対策工[[#This Row],[グループ番号]]="","",TRUE,_xlfn.XLOOKUP(_対策工[[#This Row],[グループ番号]],_グループ[グループ番号],_グループ[規模/部位]))</f>
        <v/>
      </c>
      <c r="K234" s="11"/>
      <c r="L234" s="9"/>
      <c r="M234" s="3"/>
      <c r="N234" t="str" cm="1">
        <f t="array" ref="N234">_xlfn.IFS(OR(_対策工[[#This Row],[シナリオ名称]]="",_対策工[[#This Row],[グループ番号]]=""),"",TRUE,_対策工[[#This Row],[グループ番号]]&amp;"-"&amp;_対策工[[#This Row],[制御1]]*100+_対策工[[#This Row],[制御2]])</f>
        <v/>
      </c>
      <c r="Q234" s="14"/>
      <c r="S234" s="12"/>
      <c r="T234" s="3"/>
    </row>
    <row r="235" spans="1:20">
      <c r="A235" s="6" cm="1">
        <f t="array" ref="A235">ROW()-ROW(_対策工[#Headers])</f>
        <v>234</v>
      </c>
      <c r="B235" s="6" t="str" cm="1">
        <f t="array" ref="B235">_xlfn.IFS(_対策工[[#This Row],[シナリオ名称]]="","",
RIGHT(_対策工[[#This Row],[シナリオ名称]],1)="①",1,
RIGHT(_対策工[[#This Row],[シナリオ名称]],1)="②",2,
RIGHT(_対策工[[#This Row],[シナリオ名称]],1)="③",3,
RIGHT(_対策工[[#This Row],[シナリオ名称]],1)="④",4,
ture,"")</f>
        <v/>
      </c>
      <c r="C235" s="3" t="str" cm="1">
        <f t="array" ref="C235">_xlfn.IFS(OR(_対策工[[#This Row],[シナリオ名称]]="",_対策工[[#This Row],[グループ番号]]=""),"",TRUE,COUNTIF(_xlfn.TAKE(_対策工[制御3],_対策工[[#This Row],[通し番号]]),_対策工[[#This Row],[制御3]]))</f>
        <v/>
      </c>
      <c r="D235" t="str">
        <f>_対策工[[#This Row],[シナリオ名称]]&amp;_対策工[[#This Row],[グループ番号]]</f>
        <v/>
      </c>
      <c r="E235" t="str" cm="1">
        <f t="array" ref="E235">_xlfn.IFS(_対策工[[#This Row],[グループ番号]]="","",TRUE,_xlfn.XLOOKUP(_対策工[[#This Row],[グループ番号]],_グループ[グループ番号],_グループ[施設番号]))</f>
        <v/>
      </c>
      <c r="F235" t="str" cm="1">
        <f t="array" ref="F235">_xlfn.IFS(_対策工[[#This Row],[グループ番号]]="","",TRUE,_xlfn.XLOOKUP(_対策工[[#This Row],[グループ番号]],_グループ[グループ番号],_グループ[地区名]))</f>
        <v/>
      </c>
      <c r="G235" t="str" cm="1">
        <f t="array" ref="G235">_xlfn.IFS(_対策工[[#This Row],[グループ番号]]="","",TRUE,_xlfn.XLOOKUP(_対策工[[#This Row],[グループ番号]],_グループ[グループ番号],_グループ[施設名]))</f>
        <v/>
      </c>
      <c r="H235" t="str" cm="1">
        <f t="array" ref="H235">_xlfn.IFS(_対策工[[#This Row],[グループ番号]]="","",TRUE,_xlfn.XLOOKUP(_対策工[[#This Row],[グループ番号]],_グループ[グループ番号],_グループ[形式/設備名]))</f>
        <v/>
      </c>
      <c r="I235" t="str" cm="1">
        <f t="array" ref="I235">_xlfn.IFS(_対策工[[#This Row],[グループ番号]]="","",TRUE,_xlfn.XLOOKUP(_対策工[[#This Row],[グループ番号]],_グループ[グループ番号],_グループ[規格/装置名]))</f>
        <v/>
      </c>
      <c r="J235" t="str" cm="1">
        <f t="array" ref="J235">_xlfn.IFS(_対策工[[#This Row],[グループ番号]]="","",TRUE,_xlfn.XLOOKUP(_対策工[[#This Row],[グループ番号]],_グループ[グループ番号],_グループ[規模/部位]))</f>
        <v/>
      </c>
      <c r="K235" s="11"/>
      <c r="L235" s="9"/>
      <c r="M235" s="3"/>
      <c r="N235" t="str" cm="1">
        <f t="array" ref="N235">_xlfn.IFS(OR(_対策工[[#This Row],[シナリオ名称]]="",_対策工[[#This Row],[グループ番号]]=""),"",TRUE,_対策工[[#This Row],[グループ番号]]&amp;"-"&amp;_対策工[[#This Row],[制御1]]*100+_対策工[[#This Row],[制御2]])</f>
        <v/>
      </c>
      <c r="Q235" s="14"/>
      <c r="S235" s="12"/>
      <c r="T235" s="3"/>
    </row>
    <row r="236" spans="1:20">
      <c r="A236" s="6" cm="1">
        <f t="array" ref="A236">ROW()-ROW(_対策工[#Headers])</f>
        <v>235</v>
      </c>
      <c r="B236" s="6" t="str" cm="1">
        <f t="array" ref="B236">_xlfn.IFS(_対策工[[#This Row],[シナリオ名称]]="","",
RIGHT(_対策工[[#This Row],[シナリオ名称]],1)="①",1,
RIGHT(_対策工[[#This Row],[シナリオ名称]],1)="②",2,
RIGHT(_対策工[[#This Row],[シナリオ名称]],1)="③",3,
RIGHT(_対策工[[#This Row],[シナリオ名称]],1)="④",4,
ture,"")</f>
        <v/>
      </c>
      <c r="C236" s="3" t="str" cm="1">
        <f t="array" ref="C236">_xlfn.IFS(OR(_対策工[[#This Row],[シナリオ名称]]="",_対策工[[#This Row],[グループ番号]]=""),"",TRUE,COUNTIF(_xlfn.TAKE(_対策工[制御3],_対策工[[#This Row],[通し番号]]),_対策工[[#This Row],[制御3]]))</f>
        <v/>
      </c>
      <c r="D236" t="str">
        <f>_対策工[[#This Row],[シナリオ名称]]&amp;_対策工[[#This Row],[グループ番号]]</f>
        <v/>
      </c>
      <c r="E236" t="str" cm="1">
        <f t="array" ref="E236">_xlfn.IFS(_対策工[[#This Row],[グループ番号]]="","",TRUE,_xlfn.XLOOKUP(_対策工[[#This Row],[グループ番号]],_グループ[グループ番号],_グループ[施設番号]))</f>
        <v/>
      </c>
      <c r="F236" t="str" cm="1">
        <f t="array" ref="F236">_xlfn.IFS(_対策工[[#This Row],[グループ番号]]="","",TRUE,_xlfn.XLOOKUP(_対策工[[#This Row],[グループ番号]],_グループ[グループ番号],_グループ[地区名]))</f>
        <v/>
      </c>
      <c r="G236" t="str" cm="1">
        <f t="array" ref="G236">_xlfn.IFS(_対策工[[#This Row],[グループ番号]]="","",TRUE,_xlfn.XLOOKUP(_対策工[[#This Row],[グループ番号]],_グループ[グループ番号],_グループ[施設名]))</f>
        <v/>
      </c>
      <c r="H236" t="str" cm="1">
        <f t="array" ref="H236">_xlfn.IFS(_対策工[[#This Row],[グループ番号]]="","",TRUE,_xlfn.XLOOKUP(_対策工[[#This Row],[グループ番号]],_グループ[グループ番号],_グループ[形式/設備名]))</f>
        <v/>
      </c>
      <c r="I236" t="str" cm="1">
        <f t="array" ref="I236">_xlfn.IFS(_対策工[[#This Row],[グループ番号]]="","",TRUE,_xlfn.XLOOKUP(_対策工[[#This Row],[グループ番号]],_グループ[グループ番号],_グループ[規格/装置名]))</f>
        <v/>
      </c>
      <c r="J236" t="str" cm="1">
        <f t="array" ref="J236">_xlfn.IFS(_対策工[[#This Row],[グループ番号]]="","",TRUE,_xlfn.XLOOKUP(_対策工[[#This Row],[グループ番号]],_グループ[グループ番号],_グループ[規模/部位]))</f>
        <v/>
      </c>
      <c r="K236" s="11"/>
      <c r="L236" s="9"/>
      <c r="M236" s="3"/>
      <c r="N236" t="str" cm="1">
        <f t="array" ref="N236">_xlfn.IFS(OR(_対策工[[#This Row],[シナリオ名称]]="",_対策工[[#This Row],[グループ番号]]=""),"",TRUE,_対策工[[#This Row],[グループ番号]]&amp;"-"&amp;_対策工[[#This Row],[制御1]]*100+_対策工[[#This Row],[制御2]])</f>
        <v/>
      </c>
      <c r="Q236" s="14"/>
      <c r="S236" s="12"/>
      <c r="T236" s="3"/>
    </row>
    <row r="237" spans="1:20">
      <c r="A237" s="6" cm="1">
        <f t="array" ref="A237">ROW()-ROW(_対策工[#Headers])</f>
        <v>236</v>
      </c>
      <c r="B237" s="6" t="str" cm="1">
        <f t="array" ref="B237">_xlfn.IFS(_対策工[[#This Row],[シナリオ名称]]="","",
RIGHT(_対策工[[#This Row],[シナリオ名称]],1)="①",1,
RIGHT(_対策工[[#This Row],[シナリオ名称]],1)="②",2,
RIGHT(_対策工[[#This Row],[シナリオ名称]],1)="③",3,
RIGHT(_対策工[[#This Row],[シナリオ名称]],1)="④",4,
ture,"")</f>
        <v/>
      </c>
      <c r="C237" s="3" t="str" cm="1">
        <f t="array" ref="C237">_xlfn.IFS(OR(_対策工[[#This Row],[シナリオ名称]]="",_対策工[[#This Row],[グループ番号]]=""),"",TRUE,COUNTIF(_xlfn.TAKE(_対策工[制御3],_対策工[[#This Row],[通し番号]]),_対策工[[#This Row],[制御3]]))</f>
        <v/>
      </c>
      <c r="D237" t="str">
        <f>_対策工[[#This Row],[シナリオ名称]]&amp;_対策工[[#This Row],[グループ番号]]</f>
        <v/>
      </c>
      <c r="E237" t="str" cm="1">
        <f t="array" ref="E237">_xlfn.IFS(_対策工[[#This Row],[グループ番号]]="","",TRUE,_xlfn.XLOOKUP(_対策工[[#This Row],[グループ番号]],_グループ[グループ番号],_グループ[施設番号]))</f>
        <v/>
      </c>
      <c r="F237" t="str" cm="1">
        <f t="array" ref="F237">_xlfn.IFS(_対策工[[#This Row],[グループ番号]]="","",TRUE,_xlfn.XLOOKUP(_対策工[[#This Row],[グループ番号]],_グループ[グループ番号],_グループ[地区名]))</f>
        <v/>
      </c>
      <c r="G237" t="str" cm="1">
        <f t="array" ref="G237">_xlfn.IFS(_対策工[[#This Row],[グループ番号]]="","",TRUE,_xlfn.XLOOKUP(_対策工[[#This Row],[グループ番号]],_グループ[グループ番号],_グループ[施設名]))</f>
        <v/>
      </c>
      <c r="H237" t="str" cm="1">
        <f t="array" ref="H237">_xlfn.IFS(_対策工[[#This Row],[グループ番号]]="","",TRUE,_xlfn.XLOOKUP(_対策工[[#This Row],[グループ番号]],_グループ[グループ番号],_グループ[形式/設備名]))</f>
        <v/>
      </c>
      <c r="I237" t="str" cm="1">
        <f t="array" ref="I237">_xlfn.IFS(_対策工[[#This Row],[グループ番号]]="","",TRUE,_xlfn.XLOOKUP(_対策工[[#This Row],[グループ番号]],_グループ[グループ番号],_グループ[規格/装置名]))</f>
        <v/>
      </c>
      <c r="J237" t="str" cm="1">
        <f t="array" ref="J237">_xlfn.IFS(_対策工[[#This Row],[グループ番号]]="","",TRUE,_xlfn.XLOOKUP(_対策工[[#This Row],[グループ番号]],_グループ[グループ番号],_グループ[規模/部位]))</f>
        <v/>
      </c>
      <c r="K237" s="11"/>
      <c r="L237" s="9"/>
      <c r="M237" s="3"/>
      <c r="N237" t="str" cm="1">
        <f t="array" ref="N237">_xlfn.IFS(OR(_対策工[[#This Row],[シナリオ名称]]="",_対策工[[#This Row],[グループ番号]]=""),"",TRUE,_対策工[[#This Row],[グループ番号]]&amp;"-"&amp;_対策工[[#This Row],[制御1]]*100+_対策工[[#This Row],[制御2]])</f>
        <v/>
      </c>
      <c r="Q237" s="14"/>
      <c r="S237" s="12"/>
      <c r="T237" s="3"/>
    </row>
    <row r="238" spans="1:20">
      <c r="A238" s="6" cm="1">
        <f t="array" ref="A238">ROW()-ROW(_対策工[#Headers])</f>
        <v>237</v>
      </c>
      <c r="B238" s="6" t="str" cm="1">
        <f t="array" ref="B238">_xlfn.IFS(_対策工[[#This Row],[シナリオ名称]]="","",
RIGHT(_対策工[[#This Row],[シナリオ名称]],1)="①",1,
RIGHT(_対策工[[#This Row],[シナリオ名称]],1)="②",2,
RIGHT(_対策工[[#This Row],[シナリオ名称]],1)="③",3,
RIGHT(_対策工[[#This Row],[シナリオ名称]],1)="④",4,
ture,"")</f>
        <v/>
      </c>
      <c r="C238" s="3" t="str" cm="1">
        <f t="array" ref="C238">_xlfn.IFS(OR(_対策工[[#This Row],[シナリオ名称]]="",_対策工[[#This Row],[グループ番号]]=""),"",TRUE,COUNTIF(_xlfn.TAKE(_対策工[制御3],_対策工[[#This Row],[通し番号]]),_対策工[[#This Row],[制御3]]))</f>
        <v/>
      </c>
      <c r="D238" t="str">
        <f>_対策工[[#This Row],[シナリオ名称]]&amp;_対策工[[#This Row],[グループ番号]]</f>
        <v/>
      </c>
      <c r="E238" t="str" cm="1">
        <f t="array" ref="E238">_xlfn.IFS(_対策工[[#This Row],[グループ番号]]="","",TRUE,_xlfn.XLOOKUP(_対策工[[#This Row],[グループ番号]],_グループ[グループ番号],_グループ[施設番号]))</f>
        <v/>
      </c>
      <c r="F238" t="str" cm="1">
        <f t="array" ref="F238">_xlfn.IFS(_対策工[[#This Row],[グループ番号]]="","",TRUE,_xlfn.XLOOKUP(_対策工[[#This Row],[グループ番号]],_グループ[グループ番号],_グループ[地区名]))</f>
        <v/>
      </c>
      <c r="G238" t="str" cm="1">
        <f t="array" ref="G238">_xlfn.IFS(_対策工[[#This Row],[グループ番号]]="","",TRUE,_xlfn.XLOOKUP(_対策工[[#This Row],[グループ番号]],_グループ[グループ番号],_グループ[施設名]))</f>
        <v/>
      </c>
      <c r="H238" t="str" cm="1">
        <f t="array" ref="H238">_xlfn.IFS(_対策工[[#This Row],[グループ番号]]="","",TRUE,_xlfn.XLOOKUP(_対策工[[#This Row],[グループ番号]],_グループ[グループ番号],_グループ[形式/設備名]))</f>
        <v/>
      </c>
      <c r="I238" t="str" cm="1">
        <f t="array" ref="I238">_xlfn.IFS(_対策工[[#This Row],[グループ番号]]="","",TRUE,_xlfn.XLOOKUP(_対策工[[#This Row],[グループ番号]],_グループ[グループ番号],_グループ[規格/装置名]))</f>
        <v/>
      </c>
      <c r="J238" t="str" cm="1">
        <f t="array" ref="J238">_xlfn.IFS(_対策工[[#This Row],[グループ番号]]="","",TRUE,_xlfn.XLOOKUP(_対策工[[#This Row],[グループ番号]],_グループ[グループ番号],_グループ[規模/部位]))</f>
        <v/>
      </c>
      <c r="K238" s="11"/>
      <c r="L238" s="9"/>
      <c r="M238" s="3"/>
      <c r="N238" t="str" cm="1">
        <f t="array" ref="N238">_xlfn.IFS(OR(_対策工[[#This Row],[シナリオ名称]]="",_対策工[[#This Row],[グループ番号]]=""),"",TRUE,_対策工[[#This Row],[グループ番号]]&amp;"-"&amp;_対策工[[#This Row],[制御1]]*100+_対策工[[#This Row],[制御2]])</f>
        <v/>
      </c>
      <c r="Q238" s="14"/>
      <c r="S238" s="12"/>
      <c r="T238" s="3"/>
    </row>
    <row r="239" spans="1:20">
      <c r="A239" s="6" cm="1">
        <f t="array" ref="A239">ROW()-ROW(_対策工[#Headers])</f>
        <v>238</v>
      </c>
      <c r="B239" s="6" t="str" cm="1">
        <f t="array" ref="B239">_xlfn.IFS(_対策工[[#This Row],[シナリオ名称]]="","",
RIGHT(_対策工[[#This Row],[シナリオ名称]],1)="①",1,
RIGHT(_対策工[[#This Row],[シナリオ名称]],1)="②",2,
RIGHT(_対策工[[#This Row],[シナリオ名称]],1)="③",3,
RIGHT(_対策工[[#This Row],[シナリオ名称]],1)="④",4,
ture,"")</f>
        <v/>
      </c>
      <c r="C239" s="3" t="str" cm="1">
        <f t="array" ref="C239">_xlfn.IFS(OR(_対策工[[#This Row],[シナリオ名称]]="",_対策工[[#This Row],[グループ番号]]=""),"",TRUE,COUNTIF(_xlfn.TAKE(_対策工[制御3],_対策工[[#This Row],[通し番号]]),_対策工[[#This Row],[制御3]]))</f>
        <v/>
      </c>
      <c r="D239" t="str">
        <f>_対策工[[#This Row],[シナリオ名称]]&amp;_対策工[[#This Row],[グループ番号]]</f>
        <v/>
      </c>
      <c r="E239" t="str" cm="1">
        <f t="array" ref="E239">_xlfn.IFS(_対策工[[#This Row],[グループ番号]]="","",TRUE,_xlfn.XLOOKUP(_対策工[[#This Row],[グループ番号]],_グループ[グループ番号],_グループ[施設番号]))</f>
        <v/>
      </c>
      <c r="F239" t="str" cm="1">
        <f t="array" ref="F239">_xlfn.IFS(_対策工[[#This Row],[グループ番号]]="","",TRUE,_xlfn.XLOOKUP(_対策工[[#This Row],[グループ番号]],_グループ[グループ番号],_グループ[地区名]))</f>
        <v/>
      </c>
      <c r="G239" t="str" cm="1">
        <f t="array" ref="G239">_xlfn.IFS(_対策工[[#This Row],[グループ番号]]="","",TRUE,_xlfn.XLOOKUP(_対策工[[#This Row],[グループ番号]],_グループ[グループ番号],_グループ[施設名]))</f>
        <v/>
      </c>
      <c r="H239" t="str" cm="1">
        <f t="array" ref="H239">_xlfn.IFS(_対策工[[#This Row],[グループ番号]]="","",TRUE,_xlfn.XLOOKUP(_対策工[[#This Row],[グループ番号]],_グループ[グループ番号],_グループ[形式/設備名]))</f>
        <v/>
      </c>
      <c r="I239" t="str" cm="1">
        <f t="array" ref="I239">_xlfn.IFS(_対策工[[#This Row],[グループ番号]]="","",TRUE,_xlfn.XLOOKUP(_対策工[[#This Row],[グループ番号]],_グループ[グループ番号],_グループ[規格/装置名]))</f>
        <v/>
      </c>
      <c r="J239" t="str" cm="1">
        <f t="array" ref="J239">_xlfn.IFS(_対策工[[#This Row],[グループ番号]]="","",TRUE,_xlfn.XLOOKUP(_対策工[[#This Row],[グループ番号]],_グループ[グループ番号],_グループ[規模/部位]))</f>
        <v/>
      </c>
      <c r="K239" s="11"/>
      <c r="L239" s="9"/>
      <c r="M239" s="3"/>
      <c r="N239" t="str" cm="1">
        <f t="array" ref="N239">_xlfn.IFS(OR(_対策工[[#This Row],[シナリオ名称]]="",_対策工[[#This Row],[グループ番号]]=""),"",TRUE,_対策工[[#This Row],[グループ番号]]&amp;"-"&amp;_対策工[[#This Row],[制御1]]*100+_対策工[[#This Row],[制御2]])</f>
        <v/>
      </c>
      <c r="Q239" s="14"/>
      <c r="S239" s="12"/>
      <c r="T239" s="3"/>
    </row>
    <row r="240" spans="1:20">
      <c r="A240" s="6" cm="1">
        <f t="array" ref="A240">ROW()-ROW(_対策工[#Headers])</f>
        <v>239</v>
      </c>
      <c r="B240" s="6" t="str" cm="1">
        <f t="array" ref="B240">_xlfn.IFS(_対策工[[#This Row],[シナリオ名称]]="","",
RIGHT(_対策工[[#This Row],[シナリオ名称]],1)="①",1,
RIGHT(_対策工[[#This Row],[シナリオ名称]],1)="②",2,
RIGHT(_対策工[[#This Row],[シナリオ名称]],1)="③",3,
RIGHT(_対策工[[#This Row],[シナリオ名称]],1)="④",4,
ture,"")</f>
        <v/>
      </c>
      <c r="C240" s="3" t="str" cm="1">
        <f t="array" ref="C240">_xlfn.IFS(OR(_対策工[[#This Row],[シナリオ名称]]="",_対策工[[#This Row],[グループ番号]]=""),"",TRUE,COUNTIF(_xlfn.TAKE(_対策工[制御3],_対策工[[#This Row],[通し番号]]),_対策工[[#This Row],[制御3]]))</f>
        <v/>
      </c>
      <c r="D240" t="str">
        <f>_対策工[[#This Row],[シナリオ名称]]&amp;_対策工[[#This Row],[グループ番号]]</f>
        <v/>
      </c>
      <c r="E240" t="str" cm="1">
        <f t="array" ref="E240">_xlfn.IFS(_対策工[[#This Row],[グループ番号]]="","",TRUE,_xlfn.XLOOKUP(_対策工[[#This Row],[グループ番号]],_グループ[グループ番号],_グループ[施設番号]))</f>
        <v/>
      </c>
      <c r="F240" t="str" cm="1">
        <f t="array" ref="F240">_xlfn.IFS(_対策工[[#This Row],[グループ番号]]="","",TRUE,_xlfn.XLOOKUP(_対策工[[#This Row],[グループ番号]],_グループ[グループ番号],_グループ[地区名]))</f>
        <v/>
      </c>
      <c r="G240" t="str" cm="1">
        <f t="array" ref="G240">_xlfn.IFS(_対策工[[#This Row],[グループ番号]]="","",TRUE,_xlfn.XLOOKUP(_対策工[[#This Row],[グループ番号]],_グループ[グループ番号],_グループ[施設名]))</f>
        <v/>
      </c>
      <c r="H240" t="str" cm="1">
        <f t="array" ref="H240">_xlfn.IFS(_対策工[[#This Row],[グループ番号]]="","",TRUE,_xlfn.XLOOKUP(_対策工[[#This Row],[グループ番号]],_グループ[グループ番号],_グループ[形式/設備名]))</f>
        <v/>
      </c>
      <c r="I240" t="str" cm="1">
        <f t="array" ref="I240">_xlfn.IFS(_対策工[[#This Row],[グループ番号]]="","",TRUE,_xlfn.XLOOKUP(_対策工[[#This Row],[グループ番号]],_グループ[グループ番号],_グループ[規格/装置名]))</f>
        <v/>
      </c>
      <c r="J240" t="str" cm="1">
        <f t="array" ref="J240">_xlfn.IFS(_対策工[[#This Row],[グループ番号]]="","",TRUE,_xlfn.XLOOKUP(_対策工[[#This Row],[グループ番号]],_グループ[グループ番号],_グループ[規模/部位]))</f>
        <v/>
      </c>
      <c r="K240" s="11"/>
      <c r="L240" s="9"/>
      <c r="M240" s="3"/>
      <c r="N240" t="str" cm="1">
        <f t="array" ref="N240">_xlfn.IFS(OR(_対策工[[#This Row],[シナリオ名称]]="",_対策工[[#This Row],[グループ番号]]=""),"",TRUE,_対策工[[#This Row],[グループ番号]]&amp;"-"&amp;_対策工[[#This Row],[制御1]]*100+_対策工[[#This Row],[制御2]])</f>
        <v/>
      </c>
      <c r="Q240" s="14"/>
      <c r="S240" s="12"/>
      <c r="T240" s="3"/>
    </row>
    <row r="241" spans="1:20">
      <c r="A241" s="6" cm="1">
        <f t="array" ref="A241">ROW()-ROW(_対策工[#Headers])</f>
        <v>240</v>
      </c>
      <c r="B241" s="6" t="str" cm="1">
        <f t="array" ref="B241">_xlfn.IFS(_対策工[[#This Row],[シナリオ名称]]="","",
RIGHT(_対策工[[#This Row],[シナリオ名称]],1)="①",1,
RIGHT(_対策工[[#This Row],[シナリオ名称]],1)="②",2,
RIGHT(_対策工[[#This Row],[シナリオ名称]],1)="③",3,
RIGHT(_対策工[[#This Row],[シナリオ名称]],1)="④",4,
ture,"")</f>
        <v/>
      </c>
      <c r="C241" s="3" t="str" cm="1">
        <f t="array" ref="C241">_xlfn.IFS(OR(_対策工[[#This Row],[シナリオ名称]]="",_対策工[[#This Row],[グループ番号]]=""),"",TRUE,COUNTIF(_xlfn.TAKE(_対策工[制御3],_対策工[[#This Row],[通し番号]]),_対策工[[#This Row],[制御3]]))</f>
        <v/>
      </c>
      <c r="D241" t="str">
        <f>_対策工[[#This Row],[シナリオ名称]]&amp;_対策工[[#This Row],[グループ番号]]</f>
        <v/>
      </c>
      <c r="E241" t="str" cm="1">
        <f t="array" ref="E241">_xlfn.IFS(_対策工[[#This Row],[グループ番号]]="","",TRUE,_xlfn.XLOOKUP(_対策工[[#This Row],[グループ番号]],_グループ[グループ番号],_グループ[施設番号]))</f>
        <v/>
      </c>
      <c r="F241" t="str" cm="1">
        <f t="array" ref="F241">_xlfn.IFS(_対策工[[#This Row],[グループ番号]]="","",TRUE,_xlfn.XLOOKUP(_対策工[[#This Row],[グループ番号]],_グループ[グループ番号],_グループ[地区名]))</f>
        <v/>
      </c>
      <c r="G241" t="str" cm="1">
        <f t="array" ref="G241">_xlfn.IFS(_対策工[[#This Row],[グループ番号]]="","",TRUE,_xlfn.XLOOKUP(_対策工[[#This Row],[グループ番号]],_グループ[グループ番号],_グループ[施設名]))</f>
        <v/>
      </c>
      <c r="H241" t="str" cm="1">
        <f t="array" ref="H241">_xlfn.IFS(_対策工[[#This Row],[グループ番号]]="","",TRUE,_xlfn.XLOOKUP(_対策工[[#This Row],[グループ番号]],_グループ[グループ番号],_グループ[形式/設備名]))</f>
        <v/>
      </c>
      <c r="I241" t="str" cm="1">
        <f t="array" ref="I241">_xlfn.IFS(_対策工[[#This Row],[グループ番号]]="","",TRUE,_xlfn.XLOOKUP(_対策工[[#This Row],[グループ番号]],_グループ[グループ番号],_グループ[規格/装置名]))</f>
        <v/>
      </c>
      <c r="J241" t="str" cm="1">
        <f t="array" ref="J241">_xlfn.IFS(_対策工[[#This Row],[グループ番号]]="","",TRUE,_xlfn.XLOOKUP(_対策工[[#This Row],[グループ番号]],_グループ[グループ番号],_グループ[規模/部位]))</f>
        <v/>
      </c>
      <c r="K241" s="11"/>
      <c r="L241" s="9"/>
      <c r="M241" s="3"/>
      <c r="N241" t="str" cm="1">
        <f t="array" ref="N241">_xlfn.IFS(OR(_対策工[[#This Row],[シナリオ名称]]="",_対策工[[#This Row],[グループ番号]]=""),"",TRUE,_対策工[[#This Row],[グループ番号]]&amp;"-"&amp;_対策工[[#This Row],[制御1]]*100+_対策工[[#This Row],[制御2]])</f>
        <v/>
      </c>
      <c r="Q241" s="14"/>
      <c r="S241" s="12"/>
      <c r="T241" s="3"/>
    </row>
    <row r="242" spans="1:20">
      <c r="A242" s="6" cm="1">
        <f t="array" ref="A242">ROW()-ROW(_対策工[#Headers])</f>
        <v>241</v>
      </c>
      <c r="B242" s="6" t="str" cm="1">
        <f t="array" ref="B242">_xlfn.IFS(_対策工[[#This Row],[シナリオ名称]]="","",
RIGHT(_対策工[[#This Row],[シナリオ名称]],1)="①",1,
RIGHT(_対策工[[#This Row],[シナリオ名称]],1)="②",2,
RIGHT(_対策工[[#This Row],[シナリオ名称]],1)="③",3,
RIGHT(_対策工[[#This Row],[シナリオ名称]],1)="④",4,
ture,"")</f>
        <v/>
      </c>
      <c r="C242" s="3" t="str" cm="1">
        <f t="array" ref="C242">_xlfn.IFS(OR(_対策工[[#This Row],[シナリオ名称]]="",_対策工[[#This Row],[グループ番号]]=""),"",TRUE,COUNTIF(_xlfn.TAKE(_対策工[制御3],_対策工[[#This Row],[通し番号]]),_対策工[[#This Row],[制御3]]))</f>
        <v/>
      </c>
      <c r="D242" t="str">
        <f>_対策工[[#This Row],[シナリオ名称]]&amp;_対策工[[#This Row],[グループ番号]]</f>
        <v/>
      </c>
      <c r="E242" t="str" cm="1">
        <f t="array" ref="E242">_xlfn.IFS(_対策工[[#This Row],[グループ番号]]="","",TRUE,_xlfn.XLOOKUP(_対策工[[#This Row],[グループ番号]],_グループ[グループ番号],_グループ[施設番号]))</f>
        <v/>
      </c>
      <c r="F242" t="str" cm="1">
        <f t="array" ref="F242">_xlfn.IFS(_対策工[[#This Row],[グループ番号]]="","",TRUE,_xlfn.XLOOKUP(_対策工[[#This Row],[グループ番号]],_グループ[グループ番号],_グループ[地区名]))</f>
        <v/>
      </c>
      <c r="G242" t="str" cm="1">
        <f t="array" ref="G242">_xlfn.IFS(_対策工[[#This Row],[グループ番号]]="","",TRUE,_xlfn.XLOOKUP(_対策工[[#This Row],[グループ番号]],_グループ[グループ番号],_グループ[施設名]))</f>
        <v/>
      </c>
      <c r="H242" t="str" cm="1">
        <f t="array" ref="H242">_xlfn.IFS(_対策工[[#This Row],[グループ番号]]="","",TRUE,_xlfn.XLOOKUP(_対策工[[#This Row],[グループ番号]],_グループ[グループ番号],_グループ[形式/設備名]))</f>
        <v/>
      </c>
      <c r="I242" t="str" cm="1">
        <f t="array" ref="I242">_xlfn.IFS(_対策工[[#This Row],[グループ番号]]="","",TRUE,_xlfn.XLOOKUP(_対策工[[#This Row],[グループ番号]],_グループ[グループ番号],_グループ[規格/装置名]))</f>
        <v/>
      </c>
      <c r="J242" t="str" cm="1">
        <f t="array" ref="J242">_xlfn.IFS(_対策工[[#This Row],[グループ番号]]="","",TRUE,_xlfn.XLOOKUP(_対策工[[#This Row],[グループ番号]],_グループ[グループ番号],_グループ[規模/部位]))</f>
        <v/>
      </c>
      <c r="K242" s="11"/>
      <c r="L242" s="9"/>
      <c r="M242" s="3"/>
      <c r="N242" t="str" cm="1">
        <f t="array" ref="N242">_xlfn.IFS(OR(_対策工[[#This Row],[シナリオ名称]]="",_対策工[[#This Row],[グループ番号]]=""),"",TRUE,_対策工[[#This Row],[グループ番号]]&amp;"-"&amp;_対策工[[#This Row],[制御1]]*100+_対策工[[#This Row],[制御2]])</f>
        <v/>
      </c>
      <c r="Q242" s="14"/>
      <c r="S242" s="12"/>
      <c r="T242" s="3"/>
    </row>
    <row r="243" spans="1:20">
      <c r="A243" s="6" cm="1">
        <f t="array" ref="A243">ROW()-ROW(_対策工[#Headers])</f>
        <v>242</v>
      </c>
      <c r="B243" s="6" t="str" cm="1">
        <f t="array" ref="B243">_xlfn.IFS(_対策工[[#This Row],[シナリオ名称]]="","",
RIGHT(_対策工[[#This Row],[シナリオ名称]],1)="①",1,
RIGHT(_対策工[[#This Row],[シナリオ名称]],1)="②",2,
RIGHT(_対策工[[#This Row],[シナリオ名称]],1)="③",3,
RIGHT(_対策工[[#This Row],[シナリオ名称]],1)="④",4,
ture,"")</f>
        <v/>
      </c>
      <c r="C243" s="3" t="str" cm="1">
        <f t="array" ref="C243">_xlfn.IFS(OR(_対策工[[#This Row],[シナリオ名称]]="",_対策工[[#This Row],[グループ番号]]=""),"",TRUE,COUNTIF(_xlfn.TAKE(_対策工[制御3],_対策工[[#This Row],[通し番号]]),_対策工[[#This Row],[制御3]]))</f>
        <v/>
      </c>
      <c r="D243" t="str">
        <f>_対策工[[#This Row],[シナリオ名称]]&amp;_対策工[[#This Row],[グループ番号]]</f>
        <v/>
      </c>
      <c r="E243" t="str" cm="1">
        <f t="array" ref="E243">_xlfn.IFS(_対策工[[#This Row],[グループ番号]]="","",TRUE,_xlfn.XLOOKUP(_対策工[[#This Row],[グループ番号]],_グループ[グループ番号],_グループ[施設番号]))</f>
        <v/>
      </c>
      <c r="F243" t="str" cm="1">
        <f t="array" ref="F243">_xlfn.IFS(_対策工[[#This Row],[グループ番号]]="","",TRUE,_xlfn.XLOOKUP(_対策工[[#This Row],[グループ番号]],_グループ[グループ番号],_グループ[地区名]))</f>
        <v/>
      </c>
      <c r="G243" t="str" cm="1">
        <f t="array" ref="G243">_xlfn.IFS(_対策工[[#This Row],[グループ番号]]="","",TRUE,_xlfn.XLOOKUP(_対策工[[#This Row],[グループ番号]],_グループ[グループ番号],_グループ[施設名]))</f>
        <v/>
      </c>
      <c r="H243" t="str" cm="1">
        <f t="array" ref="H243">_xlfn.IFS(_対策工[[#This Row],[グループ番号]]="","",TRUE,_xlfn.XLOOKUP(_対策工[[#This Row],[グループ番号]],_グループ[グループ番号],_グループ[形式/設備名]))</f>
        <v/>
      </c>
      <c r="I243" t="str" cm="1">
        <f t="array" ref="I243">_xlfn.IFS(_対策工[[#This Row],[グループ番号]]="","",TRUE,_xlfn.XLOOKUP(_対策工[[#This Row],[グループ番号]],_グループ[グループ番号],_グループ[規格/装置名]))</f>
        <v/>
      </c>
      <c r="J243" t="str" cm="1">
        <f t="array" ref="J243">_xlfn.IFS(_対策工[[#This Row],[グループ番号]]="","",TRUE,_xlfn.XLOOKUP(_対策工[[#This Row],[グループ番号]],_グループ[グループ番号],_グループ[規模/部位]))</f>
        <v/>
      </c>
      <c r="K243" s="11"/>
      <c r="L243" s="9"/>
      <c r="M243" s="3"/>
      <c r="N243" t="str" cm="1">
        <f t="array" ref="N243">_xlfn.IFS(OR(_対策工[[#This Row],[シナリオ名称]]="",_対策工[[#This Row],[グループ番号]]=""),"",TRUE,_対策工[[#This Row],[グループ番号]]&amp;"-"&amp;_対策工[[#This Row],[制御1]]*100+_対策工[[#This Row],[制御2]])</f>
        <v/>
      </c>
      <c r="Q243" s="14"/>
      <c r="S243" s="12"/>
      <c r="T243" s="3"/>
    </row>
    <row r="244" spans="1:20">
      <c r="A244" s="6" cm="1">
        <f t="array" ref="A244">ROW()-ROW(_対策工[#Headers])</f>
        <v>243</v>
      </c>
      <c r="B244" s="6" t="str" cm="1">
        <f t="array" ref="B244">_xlfn.IFS(_対策工[[#This Row],[シナリオ名称]]="","",
RIGHT(_対策工[[#This Row],[シナリオ名称]],1)="①",1,
RIGHT(_対策工[[#This Row],[シナリオ名称]],1)="②",2,
RIGHT(_対策工[[#This Row],[シナリオ名称]],1)="③",3,
RIGHT(_対策工[[#This Row],[シナリオ名称]],1)="④",4,
ture,"")</f>
        <v/>
      </c>
      <c r="C244" s="3" t="str" cm="1">
        <f t="array" ref="C244">_xlfn.IFS(OR(_対策工[[#This Row],[シナリオ名称]]="",_対策工[[#This Row],[グループ番号]]=""),"",TRUE,COUNTIF(_xlfn.TAKE(_対策工[制御3],_対策工[[#This Row],[通し番号]]),_対策工[[#This Row],[制御3]]))</f>
        <v/>
      </c>
      <c r="D244" t="str">
        <f>_対策工[[#This Row],[シナリオ名称]]&amp;_対策工[[#This Row],[グループ番号]]</f>
        <v/>
      </c>
      <c r="E244" t="str" cm="1">
        <f t="array" ref="E244">_xlfn.IFS(_対策工[[#This Row],[グループ番号]]="","",TRUE,_xlfn.XLOOKUP(_対策工[[#This Row],[グループ番号]],_グループ[グループ番号],_グループ[施設番号]))</f>
        <v/>
      </c>
      <c r="F244" t="str" cm="1">
        <f t="array" ref="F244">_xlfn.IFS(_対策工[[#This Row],[グループ番号]]="","",TRUE,_xlfn.XLOOKUP(_対策工[[#This Row],[グループ番号]],_グループ[グループ番号],_グループ[地区名]))</f>
        <v/>
      </c>
      <c r="G244" t="str" cm="1">
        <f t="array" ref="G244">_xlfn.IFS(_対策工[[#This Row],[グループ番号]]="","",TRUE,_xlfn.XLOOKUP(_対策工[[#This Row],[グループ番号]],_グループ[グループ番号],_グループ[施設名]))</f>
        <v/>
      </c>
      <c r="H244" t="str" cm="1">
        <f t="array" ref="H244">_xlfn.IFS(_対策工[[#This Row],[グループ番号]]="","",TRUE,_xlfn.XLOOKUP(_対策工[[#This Row],[グループ番号]],_グループ[グループ番号],_グループ[形式/設備名]))</f>
        <v/>
      </c>
      <c r="I244" t="str" cm="1">
        <f t="array" ref="I244">_xlfn.IFS(_対策工[[#This Row],[グループ番号]]="","",TRUE,_xlfn.XLOOKUP(_対策工[[#This Row],[グループ番号]],_グループ[グループ番号],_グループ[規格/装置名]))</f>
        <v/>
      </c>
      <c r="J244" t="str" cm="1">
        <f t="array" ref="J244">_xlfn.IFS(_対策工[[#This Row],[グループ番号]]="","",TRUE,_xlfn.XLOOKUP(_対策工[[#This Row],[グループ番号]],_グループ[グループ番号],_グループ[規模/部位]))</f>
        <v/>
      </c>
      <c r="K244" s="11"/>
      <c r="L244" s="9"/>
      <c r="M244" s="3"/>
      <c r="N244" t="str" cm="1">
        <f t="array" ref="N244">_xlfn.IFS(OR(_対策工[[#This Row],[シナリオ名称]]="",_対策工[[#This Row],[グループ番号]]=""),"",TRUE,_対策工[[#This Row],[グループ番号]]&amp;"-"&amp;_対策工[[#This Row],[制御1]]*100+_対策工[[#This Row],[制御2]])</f>
        <v/>
      </c>
      <c r="Q244" s="14"/>
      <c r="S244" s="12"/>
      <c r="T244" s="3"/>
    </row>
    <row r="245" spans="1:20">
      <c r="A245" s="6" cm="1">
        <f t="array" ref="A245">ROW()-ROW(_対策工[#Headers])</f>
        <v>244</v>
      </c>
      <c r="B245" s="6" t="str" cm="1">
        <f t="array" ref="B245">_xlfn.IFS(_対策工[[#This Row],[シナリオ名称]]="","",
RIGHT(_対策工[[#This Row],[シナリオ名称]],1)="①",1,
RIGHT(_対策工[[#This Row],[シナリオ名称]],1)="②",2,
RIGHT(_対策工[[#This Row],[シナリオ名称]],1)="③",3,
RIGHT(_対策工[[#This Row],[シナリオ名称]],1)="④",4,
ture,"")</f>
        <v/>
      </c>
      <c r="C245" s="3" t="str" cm="1">
        <f t="array" ref="C245">_xlfn.IFS(OR(_対策工[[#This Row],[シナリオ名称]]="",_対策工[[#This Row],[グループ番号]]=""),"",TRUE,COUNTIF(_xlfn.TAKE(_対策工[制御3],_対策工[[#This Row],[通し番号]]),_対策工[[#This Row],[制御3]]))</f>
        <v/>
      </c>
      <c r="D245" t="str">
        <f>_対策工[[#This Row],[シナリオ名称]]&amp;_対策工[[#This Row],[グループ番号]]</f>
        <v/>
      </c>
      <c r="E245" t="str" cm="1">
        <f t="array" ref="E245">_xlfn.IFS(_対策工[[#This Row],[グループ番号]]="","",TRUE,_xlfn.XLOOKUP(_対策工[[#This Row],[グループ番号]],_グループ[グループ番号],_グループ[施設番号]))</f>
        <v/>
      </c>
      <c r="F245" t="str" cm="1">
        <f t="array" ref="F245">_xlfn.IFS(_対策工[[#This Row],[グループ番号]]="","",TRUE,_xlfn.XLOOKUP(_対策工[[#This Row],[グループ番号]],_グループ[グループ番号],_グループ[地区名]))</f>
        <v/>
      </c>
      <c r="G245" t="str" cm="1">
        <f t="array" ref="G245">_xlfn.IFS(_対策工[[#This Row],[グループ番号]]="","",TRUE,_xlfn.XLOOKUP(_対策工[[#This Row],[グループ番号]],_グループ[グループ番号],_グループ[施設名]))</f>
        <v/>
      </c>
      <c r="H245" t="str" cm="1">
        <f t="array" ref="H245">_xlfn.IFS(_対策工[[#This Row],[グループ番号]]="","",TRUE,_xlfn.XLOOKUP(_対策工[[#This Row],[グループ番号]],_グループ[グループ番号],_グループ[形式/設備名]))</f>
        <v/>
      </c>
      <c r="I245" t="str" cm="1">
        <f t="array" ref="I245">_xlfn.IFS(_対策工[[#This Row],[グループ番号]]="","",TRUE,_xlfn.XLOOKUP(_対策工[[#This Row],[グループ番号]],_グループ[グループ番号],_グループ[規格/装置名]))</f>
        <v/>
      </c>
      <c r="J245" t="str" cm="1">
        <f t="array" ref="J245">_xlfn.IFS(_対策工[[#This Row],[グループ番号]]="","",TRUE,_xlfn.XLOOKUP(_対策工[[#This Row],[グループ番号]],_グループ[グループ番号],_グループ[規模/部位]))</f>
        <v/>
      </c>
      <c r="K245" s="11"/>
      <c r="L245" s="9"/>
      <c r="M245" s="3"/>
      <c r="N245" t="str" cm="1">
        <f t="array" ref="N245">_xlfn.IFS(OR(_対策工[[#This Row],[シナリオ名称]]="",_対策工[[#This Row],[グループ番号]]=""),"",TRUE,_対策工[[#This Row],[グループ番号]]&amp;"-"&amp;_対策工[[#This Row],[制御1]]*100+_対策工[[#This Row],[制御2]])</f>
        <v/>
      </c>
      <c r="Q245" s="14"/>
      <c r="S245" s="12"/>
      <c r="T245" s="3"/>
    </row>
    <row r="246" spans="1:20">
      <c r="A246" s="6" cm="1">
        <f t="array" ref="A246">ROW()-ROW(_対策工[#Headers])</f>
        <v>245</v>
      </c>
      <c r="B246" s="6" t="str" cm="1">
        <f t="array" ref="B246">_xlfn.IFS(_対策工[[#This Row],[シナリオ名称]]="","",
RIGHT(_対策工[[#This Row],[シナリオ名称]],1)="①",1,
RIGHT(_対策工[[#This Row],[シナリオ名称]],1)="②",2,
RIGHT(_対策工[[#This Row],[シナリオ名称]],1)="③",3,
RIGHT(_対策工[[#This Row],[シナリオ名称]],1)="④",4,
ture,"")</f>
        <v/>
      </c>
      <c r="C246" s="3" t="str" cm="1">
        <f t="array" ref="C246">_xlfn.IFS(OR(_対策工[[#This Row],[シナリオ名称]]="",_対策工[[#This Row],[グループ番号]]=""),"",TRUE,COUNTIF(_xlfn.TAKE(_対策工[制御3],_対策工[[#This Row],[通し番号]]),_対策工[[#This Row],[制御3]]))</f>
        <v/>
      </c>
      <c r="D246" t="str">
        <f>_対策工[[#This Row],[シナリオ名称]]&amp;_対策工[[#This Row],[グループ番号]]</f>
        <v/>
      </c>
      <c r="E246" t="str" cm="1">
        <f t="array" ref="E246">_xlfn.IFS(_対策工[[#This Row],[グループ番号]]="","",TRUE,_xlfn.XLOOKUP(_対策工[[#This Row],[グループ番号]],_グループ[グループ番号],_グループ[施設番号]))</f>
        <v/>
      </c>
      <c r="F246" t="str" cm="1">
        <f t="array" ref="F246">_xlfn.IFS(_対策工[[#This Row],[グループ番号]]="","",TRUE,_xlfn.XLOOKUP(_対策工[[#This Row],[グループ番号]],_グループ[グループ番号],_グループ[地区名]))</f>
        <v/>
      </c>
      <c r="G246" t="str" cm="1">
        <f t="array" ref="G246">_xlfn.IFS(_対策工[[#This Row],[グループ番号]]="","",TRUE,_xlfn.XLOOKUP(_対策工[[#This Row],[グループ番号]],_グループ[グループ番号],_グループ[施設名]))</f>
        <v/>
      </c>
      <c r="H246" t="str" cm="1">
        <f t="array" ref="H246">_xlfn.IFS(_対策工[[#This Row],[グループ番号]]="","",TRUE,_xlfn.XLOOKUP(_対策工[[#This Row],[グループ番号]],_グループ[グループ番号],_グループ[形式/設備名]))</f>
        <v/>
      </c>
      <c r="I246" t="str" cm="1">
        <f t="array" ref="I246">_xlfn.IFS(_対策工[[#This Row],[グループ番号]]="","",TRUE,_xlfn.XLOOKUP(_対策工[[#This Row],[グループ番号]],_グループ[グループ番号],_グループ[規格/装置名]))</f>
        <v/>
      </c>
      <c r="J246" t="str" cm="1">
        <f t="array" ref="J246">_xlfn.IFS(_対策工[[#This Row],[グループ番号]]="","",TRUE,_xlfn.XLOOKUP(_対策工[[#This Row],[グループ番号]],_グループ[グループ番号],_グループ[規模/部位]))</f>
        <v/>
      </c>
      <c r="K246" s="11"/>
      <c r="L246" s="9"/>
      <c r="M246" s="3"/>
      <c r="N246" t="str" cm="1">
        <f t="array" ref="N246">_xlfn.IFS(OR(_対策工[[#This Row],[シナリオ名称]]="",_対策工[[#This Row],[グループ番号]]=""),"",TRUE,_対策工[[#This Row],[グループ番号]]&amp;"-"&amp;_対策工[[#This Row],[制御1]]*100+_対策工[[#This Row],[制御2]])</f>
        <v/>
      </c>
      <c r="Q246" s="14"/>
      <c r="S246" s="12"/>
      <c r="T246" s="3"/>
    </row>
    <row r="247" spans="1:20">
      <c r="A247" s="6" cm="1">
        <f t="array" ref="A247">ROW()-ROW(_対策工[#Headers])</f>
        <v>246</v>
      </c>
      <c r="B247" s="6" t="str" cm="1">
        <f t="array" ref="B247">_xlfn.IFS(_対策工[[#This Row],[シナリオ名称]]="","",
RIGHT(_対策工[[#This Row],[シナリオ名称]],1)="①",1,
RIGHT(_対策工[[#This Row],[シナリオ名称]],1)="②",2,
RIGHT(_対策工[[#This Row],[シナリオ名称]],1)="③",3,
RIGHT(_対策工[[#This Row],[シナリオ名称]],1)="④",4,
ture,"")</f>
        <v/>
      </c>
      <c r="C247" s="3" t="str" cm="1">
        <f t="array" ref="C247">_xlfn.IFS(OR(_対策工[[#This Row],[シナリオ名称]]="",_対策工[[#This Row],[グループ番号]]=""),"",TRUE,COUNTIF(_xlfn.TAKE(_対策工[制御3],_対策工[[#This Row],[通し番号]]),_対策工[[#This Row],[制御3]]))</f>
        <v/>
      </c>
      <c r="D247" t="str">
        <f>_対策工[[#This Row],[シナリオ名称]]&amp;_対策工[[#This Row],[グループ番号]]</f>
        <v/>
      </c>
      <c r="E247" t="str" cm="1">
        <f t="array" ref="E247">_xlfn.IFS(_対策工[[#This Row],[グループ番号]]="","",TRUE,_xlfn.XLOOKUP(_対策工[[#This Row],[グループ番号]],_グループ[グループ番号],_グループ[施設番号]))</f>
        <v/>
      </c>
      <c r="F247" t="str" cm="1">
        <f t="array" ref="F247">_xlfn.IFS(_対策工[[#This Row],[グループ番号]]="","",TRUE,_xlfn.XLOOKUP(_対策工[[#This Row],[グループ番号]],_グループ[グループ番号],_グループ[地区名]))</f>
        <v/>
      </c>
      <c r="G247" t="str" cm="1">
        <f t="array" ref="G247">_xlfn.IFS(_対策工[[#This Row],[グループ番号]]="","",TRUE,_xlfn.XLOOKUP(_対策工[[#This Row],[グループ番号]],_グループ[グループ番号],_グループ[施設名]))</f>
        <v/>
      </c>
      <c r="H247" t="str" cm="1">
        <f t="array" ref="H247">_xlfn.IFS(_対策工[[#This Row],[グループ番号]]="","",TRUE,_xlfn.XLOOKUP(_対策工[[#This Row],[グループ番号]],_グループ[グループ番号],_グループ[形式/設備名]))</f>
        <v/>
      </c>
      <c r="I247" t="str" cm="1">
        <f t="array" ref="I247">_xlfn.IFS(_対策工[[#This Row],[グループ番号]]="","",TRUE,_xlfn.XLOOKUP(_対策工[[#This Row],[グループ番号]],_グループ[グループ番号],_グループ[規格/装置名]))</f>
        <v/>
      </c>
      <c r="J247" t="str" cm="1">
        <f t="array" ref="J247">_xlfn.IFS(_対策工[[#This Row],[グループ番号]]="","",TRUE,_xlfn.XLOOKUP(_対策工[[#This Row],[グループ番号]],_グループ[グループ番号],_グループ[規模/部位]))</f>
        <v/>
      </c>
      <c r="K247" s="11"/>
      <c r="L247" s="9"/>
      <c r="M247" s="3"/>
      <c r="N247" t="str" cm="1">
        <f t="array" ref="N247">_xlfn.IFS(OR(_対策工[[#This Row],[シナリオ名称]]="",_対策工[[#This Row],[グループ番号]]=""),"",TRUE,_対策工[[#This Row],[グループ番号]]&amp;"-"&amp;_対策工[[#This Row],[制御1]]*100+_対策工[[#This Row],[制御2]])</f>
        <v/>
      </c>
      <c r="Q247" s="14"/>
      <c r="S247" s="12"/>
      <c r="T247" s="3"/>
    </row>
    <row r="248" spans="1:20">
      <c r="A248" s="6" cm="1">
        <f t="array" ref="A248">ROW()-ROW(_対策工[#Headers])</f>
        <v>247</v>
      </c>
      <c r="B248" s="6" t="str" cm="1">
        <f t="array" ref="B248">_xlfn.IFS(_対策工[[#This Row],[シナリオ名称]]="","",
RIGHT(_対策工[[#This Row],[シナリオ名称]],1)="①",1,
RIGHT(_対策工[[#This Row],[シナリオ名称]],1)="②",2,
RIGHT(_対策工[[#This Row],[シナリオ名称]],1)="③",3,
RIGHT(_対策工[[#This Row],[シナリオ名称]],1)="④",4,
ture,"")</f>
        <v/>
      </c>
      <c r="C248" s="3" t="str" cm="1">
        <f t="array" ref="C248">_xlfn.IFS(OR(_対策工[[#This Row],[シナリオ名称]]="",_対策工[[#This Row],[グループ番号]]=""),"",TRUE,COUNTIF(_xlfn.TAKE(_対策工[制御3],_対策工[[#This Row],[通し番号]]),_対策工[[#This Row],[制御3]]))</f>
        <v/>
      </c>
      <c r="D248" t="str">
        <f>_対策工[[#This Row],[シナリオ名称]]&amp;_対策工[[#This Row],[グループ番号]]</f>
        <v/>
      </c>
      <c r="E248" t="str" cm="1">
        <f t="array" ref="E248">_xlfn.IFS(_対策工[[#This Row],[グループ番号]]="","",TRUE,_xlfn.XLOOKUP(_対策工[[#This Row],[グループ番号]],_グループ[グループ番号],_グループ[施設番号]))</f>
        <v/>
      </c>
      <c r="F248" t="str" cm="1">
        <f t="array" ref="F248">_xlfn.IFS(_対策工[[#This Row],[グループ番号]]="","",TRUE,_xlfn.XLOOKUP(_対策工[[#This Row],[グループ番号]],_グループ[グループ番号],_グループ[地区名]))</f>
        <v/>
      </c>
      <c r="G248" t="str" cm="1">
        <f t="array" ref="G248">_xlfn.IFS(_対策工[[#This Row],[グループ番号]]="","",TRUE,_xlfn.XLOOKUP(_対策工[[#This Row],[グループ番号]],_グループ[グループ番号],_グループ[施設名]))</f>
        <v/>
      </c>
      <c r="H248" t="str" cm="1">
        <f t="array" ref="H248">_xlfn.IFS(_対策工[[#This Row],[グループ番号]]="","",TRUE,_xlfn.XLOOKUP(_対策工[[#This Row],[グループ番号]],_グループ[グループ番号],_グループ[形式/設備名]))</f>
        <v/>
      </c>
      <c r="I248" t="str" cm="1">
        <f t="array" ref="I248">_xlfn.IFS(_対策工[[#This Row],[グループ番号]]="","",TRUE,_xlfn.XLOOKUP(_対策工[[#This Row],[グループ番号]],_グループ[グループ番号],_グループ[規格/装置名]))</f>
        <v/>
      </c>
      <c r="J248" t="str" cm="1">
        <f t="array" ref="J248">_xlfn.IFS(_対策工[[#This Row],[グループ番号]]="","",TRUE,_xlfn.XLOOKUP(_対策工[[#This Row],[グループ番号]],_グループ[グループ番号],_グループ[規模/部位]))</f>
        <v/>
      </c>
      <c r="K248" s="11"/>
      <c r="L248" s="9"/>
      <c r="M248" s="3"/>
      <c r="N248" t="str" cm="1">
        <f t="array" ref="N248">_xlfn.IFS(OR(_対策工[[#This Row],[シナリオ名称]]="",_対策工[[#This Row],[グループ番号]]=""),"",TRUE,_対策工[[#This Row],[グループ番号]]&amp;"-"&amp;_対策工[[#This Row],[制御1]]*100+_対策工[[#This Row],[制御2]])</f>
        <v/>
      </c>
      <c r="Q248" s="14"/>
      <c r="S248" s="12"/>
      <c r="T248" s="3"/>
    </row>
    <row r="249" spans="1:20">
      <c r="A249" s="6" cm="1">
        <f t="array" ref="A249">ROW()-ROW(_対策工[#Headers])</f>
        <v>248</v>
      </c>
      <c r="B249" s="6" t="str" cm="1">
        <f t="array" ref="B249">_xlfn.IFS(_対策工[[#This Row],[シナリオ名称]]="","",
RIGHT(_対策工[[#This Row],[シナリオ名称]],1)="①",1,
RIGHT(_対策工[[#This Row],[シナリオ名称]],1)="②",2,
RIGHT(_対策工[[#This Row],[シナリオ名称]],1)="③",3,
RIGHT(_対策工[[#This Row],[シナリオ名称]],1)="④",4,
ture,"")</f>
        <v/>
      </c>
      <c r="C249" s="3" t="str" cm="1">
        <f t="array" ref="C249">_xlfn.IFS(OR(_対策工[[#This Row],[シナリオ名称]]="",_対策工[[#This Row],[グループ番号]]=""),"",TRUE,COUNTIF(_xlfn.TAKE(_対策工[制御3],_対策工[[#This Row],[通し番号]]),_対策工[[#This Row],[制御3]]))</f>
        <v/>
      </c>
      <c r="D249" t="str">
        <f>_対策工[[#This Row],[シナリオ名称]]&amp;_対策工[[#This Row],[グループ番号]]</f>
        <v/>
      </c>
      <c r="E249" t="str" cm="1">
        <f t="array" ref="E249">_xlfn.IFS(_対策工[[#This Row],[グループ番号]]="","",TRUE,_xlfn.XLOOKUP(_対策工[[#This Row],[グループ番号]],_グループ[グループ番号],_グループ[施設番号]))</f>
        <v/>
      </c>
      <c r="F249" t="str" cm="1">
        <f t="array" ref="F249">_xlfn.IFS(_対策工[[#This Row],[グループ番号]]="","",TRUE,_xlfn.XLOOKUP(_対策工[[#This Row],[グループ番号]],_グループ[グループ番号],_グループ[地区名]))</f>
        <v/>
      </c>
      <c r="G249" t="str" cm="1">
        <f t="array" ref="G249">_xlfn.IFS(_対策工[[#This Row],[グループ番号]]="","",TRUE,_xlfn.XLOOKUP(_対策工[[#This Row],[グループ番号]],_グループ[グループ番号],_グループ[施設名]))</f>
        <v/>
      </c>
      <c r="H249" t="str" cm="1">
        <f t="array" ref="H249">_xlfn.IFS(_対策工[[#This Row],[グループ番号]]="","",TRUE,_xlfn.XLOOKUP(_対策工[[#This Row],[グループ番号]],_グループ[グループ番号],_グループ[形式/設備名]))</f>
        <v/>
      </c>
      <c r="I249" t="str" cm="1">
        <f t="array" ref="I249">_xlfn.IFS(_対策工[[#This Row],[グループ番号]]="","",TRUE,_xlfn.XLOOKUP(_対策工[[#This Row],[グループ番号]],_グループ[グループ番号],_グループ[規格/装置名]))</f>
        <v/>
      </c>
      <c r="J249" t="str" cm="1">
        <f t="array" ref="J249">_xlfn.IFS(_対策工[[#This Row],[グループ番号]]="","",TRUE,_xlfn.XLOOKUP(_対策工[[#This Row],[グループ番号]],_グループ[グループ番号],_グループ[規模/部位]))</f>
        <v/>
      </c>
      <c r="K249" s="11"/>
      <c r="L249" s="9"/>
      <c r="M249" s="3"/>
      <c r="N249" t="str" cm="1">
        <f t="array" ref="N249">_xlfn.IFS(OR(_対策工[[#This Row],[シナリオ名称]]="",_対策工[[#This Row],[グループ番号]]=""),"",TRUE,_対策工[[#This Row],[グループ番号]]&amp;"-"&amp;_対策工[[#This Row],[制御1]]*100+_対策工[[#This Row],[制御2]])</f>
        <v/>
      </c>
      <c r="Q249" s="14"/>
      <c r="S249" s="12"/>
      <c r="T249" s="3"/>
    </row>
    <row r="250" spans="1:20">
      <c r="A250" s="6" cm="1">
        <f t="array" ref="A250">ROW()-ROW(_対策工[#Headers])</f>
        <v>249</v>
      </c>
      <c r="B250" s="6" t="str" cm="1">
        <f t="array" ref="B250">_xlfn.IFS(_対策工[[#This Row],[シナリオ名称]]="","",
RIGHT(_対策工[[#This Row],[シナリオ名称]],1)="①",1,
RIGHT(_対策工[[#This Row],[シナリオ名称]],1)="②",2,
RIGHT(_対策工[[#This Row],[シナリオ名称]],1)="③",3,
RIGHT(_対策工[[#This Row],[シナリオ名称]],1)="④",4,
ture,"")</f>
        <v/>
      </c>
      <c r="C250" s="3" t="str" cm="1">
        <f t="array" ref="C250">_xlfn.IFS(OR(_対策工[[#This Row],[シナリオ名称]]="",_対策工[[#This Row],[グループ番号]]=""),"",TRUE,COUNTIF(_xlfn.TAKE(_対策工[制御3],_対策工[[#This Row],[通し番号]]),_対策工[[#This Row],[制御3]]))</f>
        <v/>
      </c>
      <c r="D250" t="str">
        <f>_対策工[[#This Row],[シナリオ名称]]&amp;_対策工[[#This Row],[グループ番号]]</f>
        <v/>
      </c>
      <c r="E250" t="str" cm="1">
        <f t="array" ref="E250">_xlfn.IFS(_対策工[[#This Row],[グループ番号]]="","",TRUE,_xlfn.XLOOKUP(_対策工[[#This Row],[グループ番号]],_グループ[グループ番号],_グループ[施設番号]))</f>
        <v/>
      </c>
      <c r="F250" t="str" cm="1">
        <f t="array" ref="F250">_xlfn.IFS(_対策工[[#This Row],[グループ番号]]="","",TRUE,_xlfn.XLOOKUP(_対策工[[#This Row],[グループ番号]],_グループ[グループ番号],_グループ[地区名]))</f>
        <v/>
      </c>
      <c r="G250" t="str" cm="1">
        <f t="array" ref="G250">_xlfn.IFS(_対策工[[#This Row],[グループ番号]]="","",TRUE,_xlfn.XLOOKUP(_対策工[[#This Row],[グループ番号]],_グループ[グループ番号],_グループ[施設名]))</f>
        <v/>
      </c>
      <c r="H250" t="str" cm="1">
        <f t="array" ref="H250">_xlfn.IFS(_対策工[[#This Row],[グループ番号]]="","",TRUE,_xlfn.XLOOKUP(_対策工[[#This Row],[グループ番号]],_グループ[グループ番号],_グループ[形式/設備名]))</f>
        <v/>
      </c>
      <c r="I250" t="str" cm="1">
        <f t="array" ref="I250">_xlfn.IFS(_対策工[[#This Row],[グループ番号]]="","",TRUE,_xlfn.XLOOKUP(_対策工[[#This Row],[グループ番号]],_グループ[グループ番号],_グループ[規格/装置名]))</f>
        <v/>
      </c>
      <c r="J250" t="str" cm="1">
        <f t="array" ref="J250">_xlfn.IFS(_対策工[[#This Row],[グループ番号]]="","",TRUE,_xlfn.XLOOKUP(_対策工[[#This Row],[グループ番号]],_グループ[グループ番号],_グループ[規模/部位]))</f>
        <v/>
      </c>
      <c r="K250" s="11"/>
      <c r="L250" s="9"/>
      <c r="M250" s="3"/>
      <c r="N250" t="str" cm="1">
        <f t="array" ref="N250">_xlfn.IFS(OR(_対策工[[#This Row],[シナリオ名称]]="",_対策工[[#This Row],[グループ番号]]=""),"",TRUE,_対策工[[#This Row],[グループ番号]]&amp;"-"&amp;_対策工[[#This Row],[制御1]]*100+_対策工[[#This Row],[制御2]])</f>
        <v/>
      </c>
      <c r="Q250" s="14"/>
      <c r="S250" s="12"/>
      <c r="T250" s="3"/>
    </row>
    <row r="251" spans="1:20">
      <c r="A251" s="6" cm="1">
        <f t="array" ref="A251">ROW()-ROW(_対策工[#Headers])</f>
        <v>250</v>
      </c>
      <c r="B251" s="6" t="str" cm="1">
        <f t="array" ref="B251">_xlfn.IFS(_対策工[[#This Row],[シナリオ名称]]="","",
RIGHT(_対策工[[#This Row],[シナリオ名称]],1)="①",1,
RIGHT(_対策工[[#This Row],[シナリオ名称]],1)="②",2,
RIGHT(_対策工[[#This Row],[シナリオ名称]],1)="③",3,
RIGHT(_対策工[[#This Row],[シナリオ名称]],1)="④",4,
ture,"")</f>
        <v/>
      </c>
      <c r="C251" s="3" t="str" cm="1">
        <f t="array" ref="C251">_xlfn.IFS(OR(_対策工[[#This Row],[シナリオ名称]]="",_対策工[[#This Row],[グループ番号]]=""),"",TRUE,COUNTIF(_xlfn.TAKE(_対策工[制御3],_対策工[[#This Row],[通し番号]]),_対策工[[#This Row],[制御3]]))</f>
        <v/>
      </c>
      <c r="D251" t="str">
        <f>_対策工[[#This Row],[シナリオ名称]]&amp;_対策工[[#This Row],[グループ番号]]</f>
        <v/>
      </c>
      <c r="E251" t="str" cm="1">
        <f t="array" ref="E251">_xlfn.IFS(_対策工[[#This Row],[グループ番号]]="","",TRUE,_xlfn.XLOOKUP(_対策工[[#This Row],[グループ番号]],_グループ[グループ番号],_グループ[施設番号]))</f>
        <v/>
      </c>
      <c r="F251" t="str" cm="1">
        <f t="array" ref="F251">_xlfn.IFS(_対策工[[#This Row],[グループ番号]]="","",TRUE,_xlfn.XLOOKUP(_対策工[[#This Row],[グループ番号]],_グループ[グループ番号],_グループ[地区名]))</f>
        <v/>
      </c>
      <c r="G251" t="str" cm="1">
        <f t="array" ref="G251">_xlfn.IFS(_対策工[[#This Row],[グループ番号]]="","",TRUE,_xlfn.XLOOKUP(_対策工[[#This Row],[グループ番号]],_グループ[グループ番号],_グループ[施設名]))</f>
        <v/>
      </c>
      <c r="H251" t="str" cm="1">
        <f t="array" ref="H251">_xlfn.IFS(_対策工[[#This Row],[グループ番号]]="","",TRUE,_xlfn.XLOOKUP(_対策工[[#This Row],[グループ番号]],_グループ[グループ番号],_グループ[形式/設備名]))</f>
        <v/>
      </c>
      <c r="I251" t="str" cm="1">
        <f t="array" ref="I251">_xlfn.IFS(_対策工[[#This Row],[グループ番号]]="","",TRUE,_xlfn.XLOOKUP(_対策工[[#This Row],[グループ番号]],_グループ[グループ番号],_グループ[規格/装置名]))</f>
        <v/>
      </c>
      <c r="J251" t="str" cm="1">
        <f t="array" ref="J251">_xlfn.IFS(_対策工[[#This Row],[グループ番号]]="","",TRUE,_xlfn.XLOOKUP(_対策工[[#This Row],[グループ番号]],_グループ[グループ番号],_グループ[規模/部位]))</f>
        <v/>
      </c>
      <c r="K251" s="11"/>
      <c r="L251" s="9"/>
      <c r="M251" s="3"/>
      <c r="N251" t="str" cm="1">
        <f t="array" ref="N251">_xlfn.IFS(OR(_対策工[[#This Row],[シナリオ名称]]="",_対策工[[#This Row],[グループ番号]]=""),"",TRUE,_対策工[[#This Row],[グループ番号]]&amp;"-"&amp;_対策工[[#This Row],[制御1]]*100+_対策工[[#This Row],[制御2]])</f>
        <v/>
      </c>
      <c r="Q251" s="14"/>
      <c r="S251" s="12"/>
      <c r="T251" s="3"/>
    </row>
    <row r="252" spans="1:20">
      <c r="A252" s="6" cm="1">
        <f t="array" ref="A252">ROW()-ROW(_対策工[#Headers])</f>
        <v>251</v>
      </c>
      <c r="B252" s="6" t="str" cm="1">
        <f t="array" ref="B252">_xlfn.IFS(_対策工[[#This Row],[シナリオ名称]]="","",
RIGHT(_対策工[[#This Row],[シナリオ名称]],1)="①",1,
RIGHT(_対策工[[#This Row],[シナリオ名称]],1)="②",2,
RIGHT(_対策工[[#This Row],[シナリオ名称]],1)="③",3,
RIGHT(_対策工[[#This Row],[シナリオ名称]],1)="④",4,
ture,"")</f>
        <v/>
      </c>
      <c r="C252" s="3" t="str" cm="1">
        <f t="array" ref="C252">_xlfn.IFS(OR(_対策工[[#This Row],[シナリオ名称]]="",_対策工[[#This Row],[グループ番号]]=""),"",TRUE,COUNTIF(_xlfn.TAKE(_対策工[制御3],_対策工[[#This Row],[通し番号]]),_対策工[[#This Row],[制御3]]))</f>
        <v/>
      </c>
      <c r="D252" t="str">
        <f>_対策工[[#This Row],[シナリオ名称]]&amp;_対策工[[#This Row],[グループ番号]]</f>
        <v/>
      </c>
      <c r="E252" t="str" cm="1">
        <f t="array" ref="E252">_xlfn.IFS(_対策工[[#This Row],[グループ番号]]="","",TRUE,_xlfn.XLOOKUP(_対策工[[#This Row],[グループ番号]],_グループ[グループ番号],_グループ[施設番号]))</f>
        <v/>
      </c>
      <c r="F252" t="str" cm="1">
        <f t="array" ref="F252">_xlfn.IFS(_対策工[[#This Row],[グループ番号]]="","",TRUE,_xlfn.XLOOKUP(_対策工[[#This Row],[グループ番号]],_グループ[グループ番号],_グループ[地区名]))</f>
        <v/>
      </c>
      <c r="G252" t="str" cm="1">
        <f t="array" ref="G252">_xlfn.IFS(_対策工[[#This Row],[グループ番号]]="","",TRUE,_xlfn.XLOOKUP(_対策工[[#This Row],[グループ番号]],_グループ[グループ番号],_グループ[施設名]))</f>
        <v/>
      </c>
      <c r="H252" t="str" cm="1">
        <f t="array" ref="H252">_xlfn.IFS(_対策工[[#This Row],[グループ番号]]="","",TRUE,_xlfn.XLOOKUP(_対策工[[#This Row],[グループ番号]],_グループ[グループ番号],_グループ[形式/設備名]))</f>
        <v/>
      </c>
      <c r="I252" t="str" cm="1">
        <f t="array" ref="I252">_xlfn.IFS(_対策工[[#This Row],[グループ番号]]="","",TRUE,_xlfn.XLOOKUP(_対策工[[#This Row],[グループ番号]],_グループ[グループ番号],_グループ[規格/装置名]))</f>
        <v/>
      </c>
      <c r="J252" t="str" cm="1">
        <f t="array" ref="J252">_xlfn.IFS(_対策工[[#This Row],[グループ番号]]="","",TRUE,_xlfn.XLOOKUP(_対策工[[#This Row],[グループ番号]],_グループ[グループ番号],_グループ[規模/部位]))</f>
        <v/>
      </c>
      <c r="K252" s="11"/>
      <c r="L252" s="9"/>
      <c r="M252" s="3"/>
      <c r="N252" t="str" cm="1">
        <f t="array" ref="N252">_xlfn.IFS(OR(_対策工[[#This Row],[シナリオ名称]]="",_対策工[[#This Row],[グループ番号]]=""),"",TRUE,_対策工[[#This Row],[グループ番号]]&amp;"-"&amp;_対策工[[#This Row],[制御1]]*100+_対策工[[#This Row],[制御2]])</f>
        <v/>
      </c>
      <c r="Q252" s="14"/>
      <c r="S252" s="12"/>
      <c r="T252" s="3"/>
    </row>
    <row r="253" spans="1:20">
      <c r="A253" s="6" cm="1">
        <f t="array" ref="A253">ROW()-ROW(_対策工[#Headers])</f>
        <v>252</v>
      </c>
      <c r="B253" s="6" t="str" cm="1">
        <f t="array" ref="B253">_xlfn.IFS(_対策工[[#This Row],[シナリオ名称]]="","",
RIGHT(_対策工[[#This Row],[シナリオ名称]],1)="①",1,
RIGHT(_対策工[[#This Row],[シナリオ名称]],1)="②",2,
RIGHT(_対策工[[#This Row],[シナリオ名称]],1)="③",3,
RIGHT(_対策工[[#This Row],[シナリオ名称]],1)="④",4,
ture,"")</f>
        <v/>
      </c>
      <c r="C253" s="3" t="str" cm="1">
        <f t="array" ref="C253">_xlfn.IFS(OR(_対策工[[#This Row],[シナリオ名称]]="",_対策工[[#This Row],[グループ番号]]=""),"",TRUE,COUNTIF(_xlfn.TAKE(_対策工[制御3],_対策工[[#This Row],[通し番号]]),_対策工[[#This Row],[制御3]]))</f>
        <v/>
      </c>
      <c r="D253" t="str">
        <f>_対策工[[#This Row],[シナリオ名称]]&amp;_対策工[[#This Row],[グループ番号]]</f>
        <v/>
      </c>
      <c r="E253" t="str" cm="1">
        <f t="array" ref="E253">_xlfn.IFS(_対策工[[#This Row],[グループ番号]]="","",TRUE,_xlfn.XLOOKUP(_対策工[[#This Row],[グループ番号]],_グループ[グループ番号],_グループ[施設番号]))</f>
        <v/>
      </c>
      <c r="F253" t="str" cm="1">
        <f t="array" ref="F253">_xlfn.IFS(_対策工[[#This Row],[グループ番号]]="","",TRUE,_xlfn.XLOOKUP(_対策工[[#This Row],[グループ番号]],_グループ[グループ番号],_グループ[地区名]))</f>
        <v/>
      </c>
      <c r="G253" t="str" cm="1">
        <f t="array" ref="G253">_xlfn.IFS(_対策工[[#This Row],[グループ番号]]="","",TRUE,_xlfn.XLOOKUP(_対策工[[#This Row],[グループ番号]],_グループ[グループ番号],_グループ[施設名]))</f>
        <v/>
      </c>
      <c r="H253" t="str" cm="1">
        <f t="array" ref="H253">_xlfn.IFS(_対策工[[#This Row],[グループ番号]]="","",TRUE,_xlfn.XLOOKUP(_対策工[[#This Row],[グループ番号]],_グループ[グループ番号],_グループ[形式/設備名]))</f>
        <v/>
      </c>
      <c r="I253" t="str" cm="1">
        <f t="array" ref="I253">_xlfn.IFS(_対策工[[#This Row],[グループ番号]]="","",TRUE,_xlfn.XLOOKUP(_対策工[[#This Row],[グループ番号]],_グループ[グループ番号],_グループ[規格/装置名]))</f>
        <v/>
      </c>
      <c r="J253" t="str" cm="1">
        <f t="array" ref="J253">_xlfn.IFS(_対策工[[#This Row],[グループ番号]]="","",TRUE,_xlfn.XLOOKUP(_対策工[[#This Row],[グループ番号]],_グループ[グループ番号],_グループ[規模/部位]))</f>
        <v/>
      </c>
      <c r="K253" s="11"/>
      <c r="L253" s="9"/>
      <c r="M253" s="3"/>
      <c r="N253" t="str" cm="1">
        <f t="array" ref="N253">_xlfn.IFS(OR(_対策工[[#This Row],[シナリオ名称]]="",_対策工[[#This Row],[グループ番号]]=""),"",TRUE,_対策工[[#This Row],[グループ番号]]&amp;"-"&amp;_対策工[[#This Row],[制御1]]*100+_対策工[[#This Row],[制御2]])</f>
        <v/>
      </c>
      <c r="Q253" s="14"/>
      <c r="S253" s="12"/>
      <c r="T253" s="3"/>
    </row>
    <row r="254" spans="1:20">
      <c r="A254" s="6" cm="1">
        <f t="array" ref="A254">ROW()-ROW(_対策工[#Headers])</f>
        <v>253</v>
      </c>
      <c r="B254" s="6" t="str" cm="1">
        <f t="array" ref="B254">_xlfn.IFS(_対策工[[#This Row],[シナリオ名称]]="","",
RIGHT(_対策工[[#This Row],[シナリオ名称]],1)="①",1,
RIGHT(_対策工[[#This Row],[シナリオ名称]],1)="②",2,
RIGHT(_対策工[[#This Row],[シナリオ名称]],1)="③",3,
RIGHT(_対策工[[#This Row],[シナリオ名称]],1)="④",4,
ture,"")</f>
        <v/>
      </c>
      <c r="C254" s="3" t="str" cm="1">
        <f t="array" ref="C254">_xlfn.IFS(OR(_対策工[[#This Row],[シナリオ名称]]="",_対策工[[#This Row],[グループ番号]]=""),"",TRUE,COUNTIF(_xlfn.TAKE(_対策工[制御3],_対策工[[#This Row],[通し番号]]),_対策工[[#This Row],[制御3]]))</f>
        <v/>
      </c>
      <c r="D254" t="str">
        <f>_対策工[[#This Row],[シナリオ名称]]&amp;_対策工[[#This Row],[グループ番号]]</f>
        <v/>
      </c>
      <c r="E254" t="str" cm="1">
        <f t="array" ref="E254">_xlfn.IFS(_対策工[[#This Row],[グループ番号]]="","",TRUE,_xlfn.XLOOKUP(_対策工[[#This Row],[グループ番号]],_グループ[グループ番号],_グループ[施設番号]))</f>
        <v/>
      </c>
      <c r="F254" t="str" cm="1">
        <f t="array" ref="F254">_xlfn.IFS(_対策工[[#This Row],[グループ番号]]="","",TRUE,_xlfn.XLOOKUP(_対策工[[#This Row],[グループ番号]],_グループ[グループ番号],_グループ[地区名]))</f>
        <v/>
      </c>
      <c r="G254" t="str" cm="1">
        <f t="array" ref="G254">_xlfn.IFS(_対策工[[#This Row],[グループ番号]]="","",TRUE,_xlfn.XLOOKUP(_対策工[[#This Row],[グループ番号]],_グループ[グループ番号],_グループ[施設名]))</f>
        <v/>
      </c>
      <c r="H254" t="str" cm="1">
        <f t="array" ref="H254">_xlfn.IFS(_対策工[[#This Row],[グループ番号]]="","",TRUE,_xlfn.XLOOKUP(_対策工[[#This Row],[グループ番号]],_グループ[グループ番号],_グループ[形式/設備名]))</f>
        <v/>
      </c>
      <c r="I254" t="str" cm="1">
        <f t="array" ref="I254">_xlfn.IFS(_対策工[[#This Row],[グループ番号]]="","",TRUE,_xlfn.XLOOKUP(_対策工[[#This Row],[グループ番号]],_グループ[グループ番号],_グループ[規格/装置名]))</f>
        <v/>
      </c>
      <c r="J254" t="str" cm="1">
        <f t="array" ref="J254">_xlfn.IFS(_対策工[[#This Row],[グループ番号]]="","",TRUE,_xlfn.XLOOKUP(_対策工[[#This Row],[グループ番号]],_グループ[グループ番号],_グループ[規模/部位]))</f>
        <v/>
      </c>
      <c r="K254" s="11"/>
      <c r="L254" s="9"/>
      <c r="M254" s="3"/>
      <c r="N254" t="str" cm="1">
        <f t="array" ref="N254">_xlfn.IFS(OR(_対策工[[#This Row],[シナリオ名称]]="",_対策工[[#This Row],[グループ番号]]=""),"",TRUE,_対策工[[#This Row],[グループ番号]]&amp;"-"&amp;_対策工[[#This Row],[制御1]]*100+_対策工[[#This Row],[制御2]])</f>
        <v/>
      </c>
      <c r="Q254" s="14"/>
      <c r="S254" s="12"/>
      <c r="T254" s="3"/>
    </row>
    <row r="255" spans="1:20">
      <c r="A255" s="6" cm="1">
        <f t="array" ref="A255">ROW()-ROW(_対策工[#Headers])</f>
        <v>254</v>
      </c>
      <c r="B255" s="6" t="str" cm="1">
        <f t="array" ref="B255">_xlfn.IFS(_対策工[[#This Row],[シナリオ名称]]="","",
RIGHT(_対策工[[#This Row],[シナリオ名称]],1)="①",1,
RIGHT(_対策工[[#This Row],[シナリオ名称]],1)="②",2,
RIGHT(_対策工[[#This Row],[シナリオ名称]],1)="③",3,
RIGHT(_対策工[[#This Row],[シナリオ名称]],1)="④",4,
ture,"")</f>
        <v/>
      </c>
      <c r="C255" s="3" t="str" cm="1">
        <f t="array" ref="C255">_xlfn.IFS(OR(_対策工[[#This Row],[シナリオ名称]]="",_対策工[[#This Row],[グループ番号]]=""),"",TRUE,COUNTIF(_xlfn.TAKE(_対策工[制御3],_対策工[[#This Row],[通し番号]]),_対策工[[#This Row],[制御3]]))</f>
        <v/>
      </c>
      <c r="D255" t="str">
        <f>_対策工[[#This Row],[シナリオ名称]]&amp;_対策工[[#This Row],[グループ番号]]</f>
        <v/>
      </c>
      <c r="E255" t="str" cm="1">
        <f t="array" ref="E255">_xlfn.IFS(_対策工[[#This Row],[グループ番号]]="","",TRUE,_xlfn.XLOOKUP(_対策工[[#This Row],[グループ番号]],_グループ[グループ番号],_グループ[施設番号]))</f>
        <v/>
      </c>
      <c r="F255" t="str" cm="1">
        <f t="array" ref="F255">_xlfn.IFS(_対策工[[#This Row],[グループ番号]]="","",TRUE,_xlfn.XLOOKUP(_対策工[[#This Row],[グループ番号]],_グループ[グループ番号],_グループ[地区名]))</f>
        <v/>
      </c>
      <c r="G255" t="str" cm="1">
        <f t="array" ref="G255">_xlfn.IFS(_対策工[[#This Row],[グループ番号]]="","",TRUE,_xlfn.XLOOKUP(_対策工[[#This Row],[グループ番号]],_グループ[グループ番号],_グループ[施設名]))</f>
        <v/>
      </c>
      <c r="H255" t="str" cm="1">
        <f t="array" ref="H255">_xlfn.IFS(_対策工[[#This Row],[グループ番号]]="","",TRUE,_xlfn.XLOOKUP(_対策工[[#This Row],[グループ番号]],_グループ[グループ番号],_グループ[形式/設備名]))</f>
        <v/>
      </c>
      <c r="I255" t="str" cm="1">
        <f t="array" ref="I255">_xlfn.IFS(_対策工[[#This Row],[グループ番号]]="","",TRUE,_xlfn.XLOOKUP(_対策工[[#This Row],[グループ番号]],_グループ[グループ番号],_グループ[規格/装置名]))</f>
        <v/>
      </c>
      <c r="J255" t="str" cm="1">
        <f t="array" ref="J255">_xlfn.IFS(_対策工[[#This Row],[グループ番号]]="","",TRUE,_xlfn.XLOOKUP(_対策工[[#This Row],[グループ番号]],_グループ[グループ番号],_グループ[規模/部位]))</f>
        <v/>
      </c>
      <c r="K255" s="11"/>
      <c r="L255" s="9"/>
      <c r="M255" s="3"/>
      <c r="N255" t="str" cm="1">
        <f t="array" ref="N255">_xlfn.IFS(OR(_対策工[[#This Row],[シナリオ名称]]="",_対策工[[#This Row],[グループ番号]]=""),"",TRUE,_対策工[[#This Row],[グループ番号]]&amp;"-"&amp;_対策工[[#This Row],[制御1]]*100+_対策工[[#This Row],[制御2]])</f>
        <v/>
      </c>
      <c r="Q255" s="14"/>
      <c r="S255" s="12"/>
      <c r="T255" s="3"/>
    </row>
    <row r="256" spans="1:20">
      <c r="A256" s="6" cm="1">
        <f t="array" ref="A256">ROW()-ROW(_対策工[#Headers])</f>
        <v>255</v>
      </c>
      <c r="B256" s="6" t="str" cm="1">
        <f t="array" ref="B256">_xlfn.IFS(_対策工[[#This Row],[シナリオ名称]]="","",
RIGHT(_対策工[[#This Row],[シナリオ名称]],1)="①",1,
RIGHT(_対策工[[#This Row],[シナリオ名称]],1)="②",2,
RIGHT(_対策工[[#This Row],[シナリオ名称]],1)="③",3,
RIGHT(_対策工[[#This Row],[シナリオ名称]],1)="④",4,
ture,"")</f>
        <v/>
      </c>
      <c r="C256" s="3" t="str" cm="1">
        <f t="array" ref="C256">_xlfn.IFS(OR(_対策工[[#This Row],[シナリオ名称]]="",_対策工[[#This Row],[グループ番号]]=""),"",TRUE,COUNTIF(_xlfn.TAKE(_対策工[制御3],_対策工[[#This Row],[通し番号]]),_対策工[[#This Row],[制御3]]))</f>
        <v/>
      </c>
      <c r="D256" t="str">
        <f>_対策工[[#This Row],[シナリオ名称]]&amp;_対策工[[#This Row],[グループ番号]]</f>
        <v/>
      </c>
      <c r="E256" t="str" cm="1">
        <f t="array" ref="E256">_xlfn.IFS(_対策工[[#This Row],[グループ番号]]="","",TRUE,_xlfn.XLOOKUP(_対策工[[#This Row],[グループ番号]],_グループ[グループ番号],_グループ[施設番号]))</f>
        <v/>
      </c>
      <c r="F256" t="str" cm="1">
        <f t="array" ref="F256">_xlfn.IFS(_対策工[[#This Row],[グループ番号]]="","",TRUE,_xlfn.XLOOKUP(_対策工[[#This Row],[グループ番号]],_グループ[グループ番号],_グループ[地区名]))</f>
        <v/>
      </c>
      <c r="G256" t="str" cm="1">
        <f t="array" ref="G256">_xlfn.IFS(_対策工[[#This Row],[グループ番号]]="","",TRUE,_xlfn.XLOOKUP(_対策工[[#This Row],[グループ番号]],_グループ[グループ番号],_グループ[施設名]))</f>
        <v/>
      </c>
      <c r="H256" t="str" cm="1">
        <f t="array" ref="H256">_xlfn.IFS(_対策工[[#This Row],[グループ番号]]="","",TRUE,_xlfn.XLOOKUP(_対策工[[#This Row],[グループ番号]],_グループ[グループ番号],_グループ[形式/設備名]))</f>
        <v/>
      </c>
      <c r="I256" t="str" cm="1">
        <f t="array" ref="I256">_xlfn.IFS(_対策工[[#This Row],[グループ番号]]="","",TRUE,_xlfn.XLOOKUP(_対策工[[#This Row],[グループ番号]],_グループ[グループ番号],_グループ[規格/装置名]))</f>
        <v/>
      </c>
      <c r="J256" t="str" cm="1">
        <f t="array" ref="J256">_xlfn.IFS(_対策工[[#This Row],[グループ番号]]="","",TRUE,_xlfn.XLOOKUP(_対策工[[#This Row],[グループ番号]],_グループ[グループ番号],_グループ[規模/部位]))</f>
        <v/>
      </c>
      <c r="K256" s="11"/>
      <c r="L256" s="9"/>
      <c r="M256" s="3"/>
      <c r="N256" t="str" cm="1">
        <f t="array" ref="N256">_xlfn.IFS(OR(_対策工[[#This Row],[シナリオ名称]]="",_対策工[[#This Row],[グループ番号]]=""),"",TRUE,_対策工[[#This Row],[グループ番号]]&amp;"-"&amp;_対策工[[#This Row],[制御1]]*100+_対策工[[#This Row],[制御2]])</f>
        <v/>
      </c>
      <c r="Q256" s="14"/>
      <c r="S256" s="12"/>
      <c r="T256" s="3"/>
    </row>
    <row r="257" spans="1:20">
      <c r="A257" s="6" cm="1">
        <f t="array" ref="A257">ROW()-ROW(_対策工[#Headers])</f>
        <v>256</v>
      </c>
      <c r="B257" s="6" t="str" cm="1">
        <f t="array" ref="B257">_xlfn.IFS(_対策工[[#This Row],[シナリオ名称]]="","",
RIGHT(_対策工[[#This Row],[シナリオ名称]],1)="①",1,
RIGHT(_対策工[[#This Row],[シナリオ名称]],1)="②",2,
RIGHT(_対策工[[#This Row],[シナリオ名称]],1)="③",3,
RIGHT(_対策工[[#This Row],[シナリオ名称]],1)="④",4,
ture,"")</f>
        <v/>
      </c>
      <c r="C257" s="3" t="str" cm="1">
        <f t="array" ref="C257">_xlfn.IFS(OR(_対策工[[#This Row],[シナリオ名称]]="",_対策工[[#This Row],[グループ番号]]=""),"",TRUE,COUNTIF(_xlfn.TAKE(_対策工[制御3],_対策工[[#This Row],[通し番号]]),_対策工[[#This Row],[制御3]]))</f>
        <v/>
      </c>
      <c r="D257" t="str">
        <f>_対策工[[#This Row],[シナリオ名称]]&amp;_対策工[[#This Row],[グループ番号]]</f>
        <v/>
      </c>
      <c r="E257" t="str" cm="1">
        <f t="array" ref="E257">_xlfn.IFS(_対策工[[#This Row],[グループ番号]]="","",TRUE,_xlfn.XLOOKUP(_対策工[[#This Row],[グループ番号]],_グループ[グループ番号],_グループ[施設番号]))</f>
        <v/>
      </c>
      <c r="F257" t="str" cm="1">
        <f t="array" ref="F257">_xlfn.IFS(_対策工[[#This Row],[グループ番号]]="","",TRUE,_xlfn.XLOOKUP(_対策工[[#This Row],[グループ番号]],_グループ[グループ番号],_グループ[地区名]))</f>
        <v/>
      </c>
      <c r="G257" t="str" cm="1">
        <f t="array" ref="G257">_xlfn.IFS(_対策工[[#This Row],[グループ番号]]="","",TRUE,_xlfn.XLOOKUP(_対策工[[#This Row],[グループ番号]],_グループ[グループ番号],_グループ[施設名]))</f>
        <v/>
      </c>
      <c r="H257" t="str" cm="1">
        <f t="array" ref="H257">_xlfn.IFS(_対策工[[#This Row],[グループ番号]]="","",TRUE,_xlfn.XLOOKUP(_対策工[[#This Row],[グループ番号]],_グループ[グループ番号],_グループ[形式/設備名]))</f>
        <v/>
      </c>
      <c r="I257" t="str" cm="1">
        <f t="array" ref="I257">_xlfn.IFS(_対策工[[#This Row],[グループ番号]]="","",TRUE,_xlfn.XLOOKUP(_対策工[[#This Row],[グループ番号]],_グループ[グループ番号],_グループ[規格/装置名]))</f>
        <v/>
      </c>
      <c r="J257" t="str" cm="1">
        <f t="array" ref="J257">_xlfn.IFS(_対策工[[#This Row],[グループ番号]]="","",TRUE,_xlfn.XLOOKUP(_対策工[[#This Row],[グループ番号]],_グループ[グループ番号],_グループ[規模/部位]))</f>
        <v/>
      </c>
      <c r="K257" s="11"/>
      <c r="L257" s="9"/>
      <c r="M257" s="3"/>
      <c r="N257" t="str" cm="1">
        <f t="array" ref="N257">_xlfn.IFS(OR(_対策工[[#This Row],[シナリオ名称]]="",_対策工[[#This Row],[グループ番号]]=""),"",TRUE,_対策工[[#This Row],[グループ番号]]&amp;"-"&amp;_対策工[[#This Row],[制御1]]*100+_対策工[[#This Row],[制御2]])</f>
        <v/>
      </c>
      <c r="Q257" s="14"/>
      <c r="S257" s="12"/>
      <c r="T257" s="3"/>
    </row>
    <row r="258" spans="1:20">
      <c r="A258" s="6" cm="1">
        <f t="array" ref="A258">ROW()-ROW(_対策工[#Headers])</f>
        <v>257</v>
      </c>
      <c r="B258" s="6" t="str" cm="1">
        <f t="array" ref="B258">_xlfn.IFS(_対策工[[#This Row],[シナリオ名称]]="","",
RIGHT(_対策工[[#This Row],[シナリオ名称]],1)="①",1,
RIGHT(_対策工[[#This Row],[シナリオ名称]],1)="②",2,
RIGHT(_対策工[[#This Row],[シナリオ名称]],1)="③",3,
RIGHT(_対策工[[#This Row],[シナリオ名称]],1)="④",4,
ture,"")</f>
        <v/>
      </c>
      <c r="C258" s="3" t="str" cm="1">
        <f t="array" ref="C258">_xlfn.IFS(OR(_対策工[[#This Row],[シナリオ名称]]="",_対策工[[#This Row],[グループ番号]]=""),"",TRUE,COUNTIF(_xlfn.TAKE(_対策工[制御3],_対策工[[#This Row],[通し番号]]),_対策工[[#This Row],[制御3]]))</f>
        <v/>
      </c>
      <c r="D258" t="str">
        <f>_対策工[[#This Row],[シナリオ名称]]&amp;_対策工[[#This Row],[グループ番号]]</f>
        <v/>
      </c>
      <c r="E258" t="str" cm="1">
        <f t="array" ref="E258">_xlfn.IFS(_対策工[[#This Row],[グループ番号]]="","",TRUE,_xlfn.XLOOKUP(_対策工[[#This Row],[グループ番号]],_グループ[グループ番号],_グループ[施設番号]))</f>
        <v/>
      </c>
      <c r="F258" t="str" cm="1">
        <f t="array" ref="F258">_xlfn.IFS(_対策工[[#This Row],[グループ番号]]="","",TRUE,_xlfn.XLOOKUP(_対策工[[#This Row],[グループ番号]],_グループ[グループ番号],_グループ[地区名]))</f>
        <v/>
      </c>
      <c r="G258" t="str" cm="1">
        <f t="array" ref="G258">_xlfn.IFS(_対策工[[#This Row],[グループ番号]]="","",TRUE,_xlfn.XLOOKUP(_対策工[[#This Row],[グループ番号]],_グループ[グループ番号],_グループ[施設名]))</f>
        <v/>
      </c>
      <c r="H258" t="str" cm="1">
        <f t="array" ref="H258">_xlfn.IFS(_対策工[[#This Row],[グループ番号]]="","",TRUE,_xlfn.XLOOKUP(_対策工[[#This Row],[グループ番号]],_グループ[グループ番号],_グループ[形式/設備名]))</f>
        <v/>
      </c>
      <c r="I258" t="str" cm="1">
        <f t="array" ref="I258">_xlfn.IFS(_対策工[[#This Row],[グループ番号]]="","",TRUE,_xlfn.XLOOKUP(_対策工[[#This Row],[グループ番号]],_グループ[グループ番号],_グループ[規格/装置名]))</f>
        <v/>
      </c>
      <c r="J258" t="str" cm="1">
        <f t="array" ref="J258">_xlfn.IFS(_対策工[[#This Row],[グループ番号]]="","",TRUE,_xlfn.XLOOKUP(_対策工[[#This Row],[グループ番号]],_グループ[グループ番号],_グループ[規模/部位]))</f>
        <v/>
      </c>
      <c r="K258" s="11"/>
      <c r="L258" s="9"/>
      <c r="M258" s="3"/>
      <c r="N258" t="str" cm="1">
        <f t="array" ref="N258">_xlfn.IFS(OR(_対策工[[#This Row],[シナリオ名称]]="",_対策工[[#This Row],[グループ番号]]=""),"",TRUE,_対策工[[#This Row],[グループ番号]]&amp;"-"&amp;_対策工[[#This Row],[制御1]]*100+_対策工[[#This Row],[制御2]])</f>
        <v/>
      </c>
      <c r="Q258" s="14"/>
      <c r="S258" s="12"/>
      <c r="T258" s="3"/>
    </row>
    <row r="259" spans="1:20">
      <c r="A259" s="6" cm="1">
        <f t="array" ref="A259">ROW()-ROW(_対策工[#Headers])</f>
        <v>258</v>
      </c>
      <c r="B259" s="6" t="str" cm="1">
        <f t="array" ref="B259">_xlfn.IFS(_対策工[[#This Row],[シナリオ名称]]="","",
RIGHT(_対策工[[#This Row],[シナリオ名称]],1)="①",1,
RIGHT(_対策工[[#This Row],[シナリオ名称]],1)="②",2,
RIGHT(_対策工[[#This Row],[シナリオ名称]],1)="③",3,
RIGHT(_対策工[[#This Row],[シナリオ名称]],1)="④",4,
ture,"")</f>
        <v/>
      </c>
      <c r="C259" s="3" t="str" cm="1">
        <f t="array" ref="C259">_xlfn.IFS(OR(_対策工[[#This Row],[シナリオ名称]]="",_対策工[[#This Row],[グループ番号]]=""),"",TRUE,COUNTIF(_xlfn.TAKE(_対策工[制御3],_対策工[[#This Row],[通し番号]]),_対策工[[#This Row],[制御3]]))</f>
        <v/>
      </c>
      <c r="D259" t="str">
        <f>_対策工[[#This Row],[シナリオ名称]]&amp;_対策工[[#This Row],[グループ番号]]</f>
        <v/>
      </c>
      <c r="E259" t="str" cm="1">
        <f t="array" ref="E259">_xlfn.IFS(_対策工[[#This Row],[グループ番号]]="","",TRUE,_xlfn.XLOOKUP(_対策工[[#This Row],[グループ番号]],_グループ[グループ番号],_グループ[施設番号]))</f>
        <v/>
      </c>
      <c r="F259" t="str" cm="1">
        <f t="array" ref="F259">_xlfn.IFS(_対策工[[#This Row],[グループ番号]]="","",TRUE,_xlfn.XLOOKUP(_対策工[[#This Row],[グループ番号]],_グループ[グループ番号],_グループ[地区名]))</f>
        <v/>
      </c>
      <c r="G259" t="str" cm="1">
        <f t="array" ref="G259">_xlfn.IFS(_対策工[[#This Row],[グループ番号]]="","",TRUE,_xlfn.XLOOKUP(_対策工[[#This Row],[グループ番号]],_グループ[グループ番号],_グループ[施設名]))</f>
        <v/>
      </c>
      <c r="H259" t="str" cm="1">
        <f t="array" ref="H259">_xlfn.IFS(_対策工[[#This Row],[グループ番号]]="","",TRUE,_xlfn.XLOOKUP(_対策工[[#This Row],[グループ番号]],_グループ[グループ番号],_グループ[形式/設備名]))</f>
        <v/>
      </c>
      <c r="I259" t="str" cm="1">
        <f t="array" ref="I259">_xlfn.IFS(_対策工[[#This Row],[グループ番号]]="","",TRUE,_xlfn.XLOOKUP(_対策工[[#This Row],[グループ番号]],_グループ[グループ番号],_グループ[規格/装置名]))</f>
        <v/>
      </c>
      <c r="J259" t="str" cm="1">
        <f t="array" ref="J259">_xlfn.IFS(_対策工[[#This Row],[グループ番号]]="","",TRUE,_xlfn.XLOOKUP(_対策工[[#This Row],[グループ番号]],_グループ[グループ番号],_グループ[規模/部位]))</f>
        <v/>
      </c>
      <c r="K259" s="11"/>
      <c r="L259" s="9"/>
      <c r="M259" s="3"/>
      <c r="N259" t="str" cm="1">
        <f t="array" ref="N259">_xlfn.IFS(OR(_対策工[[#This Row],[シナリオ名称]]="",_対策工[[#This Row],[グループ番号]]=""),"",TRUE,_対策工[[#This Row],[グループ番号]]&amp;"-"&amp;_対策工[[#This Row],[制御1]]*100+_対策工[[#This Row],[制御2]])</f>
        <v/>
      </c>
      <c r="Q259" s="14"/>
      <c r="S259" s="12"/>
      <c r="T259" s="3"/>
    </row>
    <row r="260" spans="1:20">
      <c r="A260" s="6" cm="1">
        <f t="array" ref="A260">ROW()-ROW(_対策工[#Headers])</f>
        <v>259</v>
      </c>
      <c r="B260" s="6" t="str" cm="1">
        <f t="array" ref="B260">_xlfn.IFS(_対策工[[#This Row],[シナリオ名称]]="","",
RIGHT(_対策工[[#This Row],[シナリオ名称]],1)="①",1,
RIGHT(_対策工[[#This Row],[シナリオ名称]],1)="②",2,
RIGHT(_対策工[[#This Row],[シナリオ名称]],1)="③",3,
RIGHT(_対策工[[#This Row],[シナリオ名称]],1)="④",4,
ture,"")</f>
        <v/>
      </c>
      <c r="C260" s="3" t="str" cm="1">
        <f t="array" ref="C260">_xlfn.IFS(OR(_対策工[[#This Row],[シナリオ名称]]="",_対策工[[#This Row],[グループ番号]]=""),"",TRUE,COUNTIF(_xlfn.TAKE(_対策工[制御3],_対策工[[#This Row],[通し番号]]),_対策工[[#This Row],[制御3]]))</f>
        <v/>
      </c>
      <c r="D260" t="str">
        <f>_対策工[[#This Row],[シナリオ名称]]&amp;_対策工[[#This Row],[グループ番号]]</f>
        <v/>
      </c>
      <c r="E260" t="str" cm="1">
        <f t="array" ref="E260">_xlfn.IFS(_対策工[[#This Row],[グループ番号]]="","",TRUE,_xlfn.XLOOKUP(_対策工[[#This Row],[グループ番号]],_グループ[グループ番号],_グループ[施設番号]))</f>
        <v/>
      </c>
      <c r="F260" t="str" cm="1">
        <f t="array" ref="F260">_xlfn.IFS(_対策工[[#This Row],[グループ番号]]="","",TRUE,_xlfn.XLOOKUP(_対策工[[#This Row],[グループ番号]],_グループ[グループ番号],_グループ[地区名]))</f>
        <v/>
      </c>
      <c r="G260" t="str" cm="1">
        <f t="array" ref="G260">_xlfn.IFS(_対策工[[#This Row],[グループ番号]]="","",TRUE,_xlfn.XLOOKUP(_対策工[[#This Row],[グループ番号]],_グループ[グループ番号],_グループ[施設名]))</f>
        <v/>
      </c>
      <c r="H260" t="str" cm="1">
        <f t="array" ref="H260">_xlfn.IFS(_対策工[[#This Row],[グループ番号]]="","",TRUE,_xlfn.XLOOKUP(_対策工[[#This Row],[グループ番号]],_グループ[グループ番号],_グループ[形式/設備名]))</f>
        <v/>
      </c>
      <c r="I260" t="str" cm="1">
        <f t="array" ref="I260">_xlfn.IFS(_対策工[[#This Row],[グループ番号]]="","",TRUE,_xlfn.XLOOKUP(_対策工[[#This Row],[グループ番号]],_グループ[グループ番号],_グループ[規格/装置名]))</f>
        <v/>
      </c>
      <c r="J260" t="str" cm="1">
        <f t="array" ref="J260">_xlfn.IFS(_対策工[[#This Row],[グループ番号]]="","",TRUE,_xlfn.XLOOKUP(_対策工[[#This Row],[グループ番号]],_グループ[グループ番号],_グループ[規模/部位]))</f>
        <v/>
      </c>
      <c r="K260" s="11"/>
      <c r="L260" s="9"/>
      <c r="M260" s="3"/>
      <c r="N260" t="str" cm="1">
        <f t="array" ref="N260">_xlfn.IFS(OR(_対策工[[#This Row],[シナリオ名称]]="",_対策工[[#This Row],[グループ番号]]=""),"",TRUE,_対策工[[#This Row],[グループ番号]]&amp;"-"&amp;_対策工[[#This Row],[制御1]]*100+_対策工[[#This Row],[制御2]])</f>
        <v/>
      </c>
      <c r="Q260" s="14"/>
      <c r="S260" s="12"/>
      <c r="T260" s="3"/>
    </row>
    <row r="261" spans="1:20">
      <c r="A261" s="6" cm="1">
        <f t="array" ref="A261">ROW()-ROW(_対策工[#Headers])</f>
        <v>260</v>
      </c>
      <c r="B261" s="6" t="str" cm="1">
        <f t="array" ref="B261">_xlfn.IFS(_対策工[[#This Row],[シナリオ名称]]="","",
RIGHT(_対策工[[#This Row],[シナリオ名称]],1)="①",1,
RIGHT(_対策工[[#This Row],[シナリオ名称]],1)="②",2,
RIGHT(_対策工[[#This Row],[シナリオ名称]],1)="③",3,
RIGHT(_対策工[[#This Row],[シナリオ名称]],1)="④",4,
ture,"")</f>
        <v/>
      </c>
      <c r="C261" s="3" t="str" cm="1">
        <f t="array" ref="C261">_xlfn.IFS(OR(_対策工[[#This Row],[シナリオ名称]]="",_対策工[[#This Row],[グループ番号]]=""),"",TRUE,COUNTIF(_xlfn.TAKE(_対策工[制御3],_対策工[[#This Row],[通し番号]]),_対策工[[#This Row],[制御3]]))</f>
        <v/>
      </c>
      <c r="D261" t="str">
        <f>_対策工[[#This Row],[シナリオ名称]]&amp;_対策工[[#This Row],[グループ番号]]</f>
        <v/>
      </c>
      <c r="E261" t="str" cm="1">
        <f t="array" ref="E261">_xlfn.IFS(_対策工[[#This Row],[グループ番号]]="","",TRUE,_xlfn.XLOOKUP(_対策工[[#This Row],[グループ番号]],_グループ[グループ番号],_グループ[施設番号]))</f>
        <v/>
      </c>
      <c r="F261" t="str" cm="1">
        <f t="array" ref="F261">_xlfn.IFS(_対策工[[#This Row],[グループ番号]]="","",TRUE,_xlfn.XLOOKUP(_対策工[[#This Row],[グループ番号]],_グループ[グループ番号],_グループ[地区名]))</f>
        <v/>
      </c>
      <c r="G261" t="str" cm="1">
        <f t="array" ref="G261">_xlfn.IFS(_対策工[[#This Row],[グループ番号]]="","",TRUE,_xlfn.XLOOKUP(_対策工[[#This Row],[グループ番号]],_グループ[グループ番号],_グループ[施設名]))</f>
        <v/>
      </c>
      <c r="H261" t="str" cm="1">
        <f t="array" ref="H261">_xlfn.IFS(_対策工[[#This Row],[グループ番号]]="","",TRUE,_xlfn.XLOOKUP(_対策工[[#This Row],[グループ番号]],_グループ[グループ番号],_グループ[形式/設備名]))</f>
        <v/>
      </c>
      <c r="I261" t="str" cm="1">
        <f t="array" ref="I261">_xlfn.IFS(_対策工[[#This Row],[グループ番号]]="","",TRUE,_xlfn.XLOOKUP(_対策工[[#This Row],[グループ番号]],_グループ[グループ番号],_グループ[規格/装置名]))</f>
        <v/>
      </c>
      <c r="J261" t="str" cm="1">
        <f t="array" ref="J261">_xlfn.IFS(_対策工[[#This Row],[グループ番号]]="","",TRUE,_xlfn.XLOOKUP(_対策工[[#This Row],[グループ番号]],_グループ[グループ番号],_グループ[規模/部位]))</f>
        <v/>
      </c>
      <c r="K261" s="11"/>
      <c r="L261" s="9"/>
      <c r="M261" s="3"/>
      <c r="N261" t="str" cm="1">
        <f t="array" ref="N261">_xlfn.IFS(OR(_対策工[[#This Row],[シナリオ名称]]="",_対策工[[#This Row],[グループ番号]]=""),"",TRUE,_対策工[[#This Row],[グループ番号]]&amp;"-"&amp;_対策工[[#This Row],[制御1]]*100+_対策工[[#This Row],[制御2]])</f>
        <v/>
      </c>
      <c r="Q261" s="14"/>
      <c r="S261" s="12"/>
      <c r="T261" s="3"/>
    </row>
    <row r="262" spans="1:20">
      <c r="A262" s="6" cm="1">
        <f t="array" ref="A262">ROW()-ROW(_対策工[#Headers])</f>
        <v>261</v>
      </c>
      <c r="B262" s="6" t="str" cm="1">
        <f t="array" ref="B262">_xlfn.IFS(_対策工[[#This Row],[シナリオ名称]]="","",
RIGHT(_対策工[[#This Row],[シナリオ名称]],1)="①",1,
RIGHT(_対策工[[#This Row],[シナリオ名称]],1)="②",2,
RIGHT(_対策工[[#This Row],[シナリオ名称]],1)="③",3,
RIGHT(_対策工[[#This Row],[シナリオ名称]],1)="④",4,
ture,"")</f>
        <v/>
      </c>
      <c r="C262" s="3" t="str" cm="1">
        <f t="array" ref="C262">_xlfn.IFS(OR(_対策工[[#This Row],[シナリオ名称]]="",_対策工[[#This Row],[グループ番号]]=""),"",TRUE,COUNTIF(_xlfn.TAKE(_対策工[制御3],_対策工[[#This Row],[通し番号]]),_対策工[[#This Row],[制御3]]))</f>
        <v/>
      </c>
      <c r="D262" t="str">
        <f>_対策工[[#This Row],[シナリオ名称]]&amp;_対策工[[#This Row],[グループ番号]]</f>
        <v/>
      </c>
      <c r="E262" t="str" cm="1">
        <f t="array" ref="E262">_xlfn.IFS(_対策工[[#This Row],[グループ番号]]="","",TRUE,_xlfn.XLOOKUP(_対策工[[#This Row],[グループ番号]],_グループ[グループ番号],_グループ[施設番号]))</f>
        <v/>
      </c>
      <c r="F262" t="str" cm="1">
        <f t="array" ref="F262">_xlfn.IFS(_対策工[[#This Row],[グループ番号]]="","",TRUE,_xlfn.XLOOKUP(_対策工[[#This Row],[グループ番号]],_グループ[グループ番号],_グループ[地区名]))</f>
        <v/>
      </c>
      <c r="G262" t="str" cm="1">
        <f t="array" ref="G262">_xlfn.IFS(_対策工[[#This Row],[グループ番号]]="","",TRUE,_xlfn.XLOOKUP(_対策工[[#This Row],[グループ番号]],_グループ[グループ番号],_グループ[施設名]))</f>
        <v/>
      </c>
      <c r="H262" t="str" cm="1">
        <f t="array" ref="H262">_xlfn.IFS(_対策工[[#This Row],[グループ番号]]="","",TRUE,_xlfn.XLOOKUP(_対策工[[#This Row],[グループ番号]],_グループ[グループ番号],_グループ[形式/設備名]))</f>
        <v/>
      </c>
      <c r="I262" t="str" cm="1">
        <f t="array" ref="I262">_xlfn.IFS(_対策工[[#This Row],[グループ番号]]="","",TRUE,_xlfn.XLOOKUP(_対策工[[#This Row],[グループ番号]],_グループ[グループ番号],_グループ[規格/装置名]))</f>
        <v/>
      </c>
      <c r="J262" t="str" cm="1">
        <f t="array" ref="J262">_xlfn.IFS(_対策工[[#This Row],[グループ番号]]="","",TRUE,_xlfn.XLOOKUP(_対策工[[#This Row],[グループ番号]],_グループ[グループ番号],_グループ[規模/部位]))</f>
        <v/>
      </c>
      <c r="K262" s="11"/>
      <c r="L262" s="9"/>
      <c r="M262" s="3"/>
      <c r="N262" t="str" cm="1">
        <f t="array" ref="N262">_xlfn.IFS(OR(_対策工[[#This Row],[シナリオ名称]]="",_対策工[[#This Row],[グループ番号]]=""),"",TRUE,_対策工[[#This Row],[グループ番号]]&amp;"-"&amp;_対策工[[#This Row],[制御1]]*100+_対策工[[#This Row],[制御2]])</f>
        <v/>
      </c>
      <c r="Q262" s="14"/>
      <c r="S262" s="12"/>
      <c r="T262" s="3"/>
    </row>
    <row r="263" spans="1:20">
      <c r="A263" s="6" cm="1">
        <f t="array" ref="A263">ROW()-ROW(_対策工[#Headers])</f>
        <v>262</v>
      </c>
      <c r="B263" s="6" t="str" cm="1">
        <f t="array" ref="B263">_xlfn.IFS(_対策工[[#This Row],[シナリオ名称]]="","",
RIGHT(_対策工[[#This Row],[シナリオ名称]],1)="①",1,
RIGHT(_対策工[[#This Row],[シナリオ名称]],1)="②",2,
RIGHT(_対策工[[#This Row],[シナリオ名称]],1)="③",3,
RIGHT(_対策工[[#This Row],[シナリオ名称]],1)="④",4,
ture,"")</f>
        <v/>
      </c>
      <c r="C263" s="3" t="str" cm="1">
        <f t="array" ref="C263">_xlfn.IFS(OR(_対策工[[#This Row],[シナリオ名称]]="",_対策工[[#This Row],[グループ番号]]=""),"",TRUE,COUNTIF(_xlfn.TAKE(_対策工[制御3],_対策工[[#This Row],[通し番号]]),_対策工[[#This Row],[制御3]]))</f>
        <v/>
      </c>
      <c r="D263" t="str">
        <f>_対策工[[#This Row],[シナリオ名称]]&amp;_対策工[[#This Row],[グループ番号]]</f>
        <v/>
      </c>
      <c r="E263" t="str" cm="1">
        <f t="array" ref="E263">_xlfn.IFS(_対策工[[#This Row],[グループ番号]]="","",TRUE,_xlfn.XLOOKUP(_対策工[[#This Row],[グループ番号]],_グループ[グループ番号],_グループ[施設番号]))</f>
        <v/>
      </c>
      <c r="F263" t="str" cm="1">
        <f t="array" ref="F263">_xlfn.IFS(_対策工[[#This Row],[グループ番号]]="","",TRUE,_xlfn.XLOOKUP(_対策工[[#This Row],[グループ番号]],_グループ[グループ番号],_グループ[地区名]))</f>
        <v/>
      </c>
      <c r="G263" t="str" cm="1">
        <f t="array" ref="G263">_xlfn.IFS(_対策工[[#This Row],[グループ番号]]="","",TRUE,_xlfn.XLOOKUP(_対策工[[#This Row],[グループ番号]],_グループ[グループ番号],_グループ[施設名]))</f>
        <v/>
      </c>
      <c r="H263" t="str" cm="1">
        <f t="array" ref="H263">_xlfn.IFS(_対策工[[#This Row],[グループ番号]]="","",TRUE,_xlfn.XLOOKUP(_対策工[[#This Row],[グループ番号]],_グループ[グループ番号],_グループ[形式/設備名]))</f>
        <v/>
      </c>
      <c r="I263" t="str" cm="1">
        <f t="array" ref="I263">_xlfn.IFS(_対策工[[#This Row],[グループ番号]]="","",TRUE,_xlfn.XLOOKUP(_対策工[[#This Row],[グループ番号]],_グループ[グループ番号],_グループ[規格/装置名]))</f>
        <v/>
      </c>
      <c r="J263" t="str" cm="1">
        <f t="array" ref="J263">_xlfn.IFS(_対策工[[#This Row],[グループ番号]]="","",TRUE,_xlfn.XLOOKUP(_対策工[[#This Row],[グループ番号]],_グループ[グループ番号],_グループ[規模/部位]))</f>
        <v/>
      </c>
      <c r="K263" s="11"/>
      <c r="L263" s="9"/>
      <c r="M263" s="3"/>
      <c r="N263" t="str" cm="1">
        <f t="array" ref="N263">_xlfn.IFS(OR(_対策工[[#This Row],[シナリオ名称]]="",_対策工[[#This Row],[グループ番号]]=""),"",TRUE,_対策工[[#This Row],[グループ番号]]&amp;"-"&amp;_対策工[[#This Row],[制御1]]*100+_対策工[[#This Row],[制御2]])</f>
        <v/>
      </c>
      <c r="Q263" s="14"/>
      <c r="S263" s="12"/>
      <c r="T263" s="3"/>
    </row>
    <row r="264" spans="1:20">
      <c r="A264" s="6" cm="1">
        <f t="array" ref="A264">ROW()-ROW(_対策工[#Headers])</f>
        <v>263</v>
      </c>
      <c r="B264" s="6" t="str" cm="1">
        <f t="array" ref="B264">_xlfn.IFS(_対策工[[#This Row],[シナリオ名称]]="","",
RIGHT(_対策工[[#This Row],[シナリオ名称]],1)="①",1,
RIGHT(_対策工[[#This Row],[シナリオ名称]],1)="②",2,
RIGHT(_対策工[[#This Row],[シナリオ名称]],1)="③",3,
RIGHT(_対策工[[#This Row],[シナリオ名称]],1)="④",4,
ture,"")</f>
        <v/>
      </c>
      <c r="C264" s="3" t="str" cm="1">
        <f t="array" ref="C264">_xlfn.IFS(OR(_対策工[[#This Row],[シナリオ名称]]="",_対策工[[#This Row],[グループ番号]]=""),"",TRUE,COUNTIF(_xlfn.TAKE(_対策工[制御3],_対策工[[#This Row],[通し番号]]),_対策工[[#This Row],[制御3]]))</f>
        <v/>
      </c>
      <c r="D264" t="str">
        <f>_対策工[[#This Row],[シナリオ名称]]&amp;_対策工[[#This Row],[グループ番号]]</f>
        <v/>
      </c>
      <c r="E264" t="str" cm="1">
        <f t="array" ref="E264">_xlfn.IFS(_対策工[[#This Row],[グループ番号]]="","",TRUE,_xlfn.XLOOKUP(_対策工[[#This Row],[グループ番号]],_グループ[グループ番号],_グループ[施設番号]))</f>
        <v/>
      </c>
      <c r="F264" t="str" cm="1">
        <f t="array" ref="F264">_xlfn.IFS(_対策工[[#This Row],[グループ番号]]="","",TRUE,_xlfn.XLOOKUP(_対策工[[#This Row],[グループ番号]],_グループ[グループ番号],_グループ[地区名]))</f>
        <v/>
      </c>
      <c r="G264" t="str" cm="1">
        <f t="array" ref="G264">_xlfn.IFS(_対策工[[#This Row],[グループ番号]]="","",TRUE,_xlfn.XLOOKUP(_対策工[[#This Row],[グループ番号]],_グループ[グループ番号],_グループ[施設名]))</f>
        <v/>
      </c>
      <c r="H264" t="str" cm="1">
        <f t="array" ref="H264">_xlfn.IFS(_対策工[[#This Row],[グループ番号]]="","",TRUE,_xlfn.XLOOKUP(_対策工[[#This Row],[グループ番号]],_グループ[グループ番号],_グループ[形式/設備名]))</f>
        <v/>
      </c>
      <c r="I264" t="str" cm="1">
        <f t="array" ref="I264">_xlfn.IFS(_対策工[[#This Row],[グループ番号]]="","",TRUE,_xlfn.XLOOKUP(_対策工[[#This Row],[グループ番号]],_グループ[グループ番号],_グループ[規格/装置名]))</f>
        <v/>
      </c>
      <c r="J264" t="str" cm="1">
        <f t="array" ref="J264">_xlfn.IFS(_対策工[[#This Row],[グループ番号]]="","",TRUE,_xlfn.XLOOKUP(_対策工[[#This Row],[グループ番号]],_グループ[グループ番号],_グループ[規模/部位]))</f>
        <v/>
      </c>
      <c r="K264" s="11"/>
      <c r="L264" s="9"/>
      <c r="M264" s="3"/>
      <c r="N264" t="str" cm="1">
        <f t="array" ref="N264">_xlfn.IFS(OR(_対策工[[#This Row],[シナリオ名称]]="",_対策工[[#This Row],[グループ番号]]=""),"",TRUE,_対策工[[#This Row],[グループ番号]]&amp;"-"&amp;_対策工[[#This Row],[制御1]]*100+_対策工[[#This Row],[制御2]])</f>
        <v/>
      </c>
      <c r="Q264" s="14"/>
      <c r="S264" s="12"/>
      <c r="T264" s="3"/>
    </row>
    <row r="265" spans="1:20">
      <c r="A265" s="6" cm="1">
        <f t="array" ref="A265">ROW()-ROW(_対策工[#Headers])</f>
        <v>264</v>
      </c>
      <c r="B265" s="6" t="str" cm="1">
        <f t="array" ref="B265">_xlfn.IFS(_対策工[[#This Row],[シナリオ名称]]="","",
RIGHT(_対策工[[#This Row],[シナリオ名称]],1)="①",1,
RIGHT(_対策工[[#This Row],[シナリオ名称]],1)="②",2,
RIGHT(_対策工[[#This Row],[シナリオ名称]],1)="③",3,
RIGHT(_対策工[[#This Row],[シナリオ名称]],1)="④",4,
ture,"")</f>
        <v/>
      </c>
      <c r="C265" s="3" t="str" cm="1">
        <f t="array" ref="C265">_xlfn.IFS(OR(_対策工[[#This Row],[シナリオ名称]]="",_対策工[[#This Row],[グループ番号]]=""),"",TRUE,COUNTIF(_xlfn.TAKE(_対策工[制御3],_対策工[[#This Row],[通し番号]]),_対策工[[#This Row],[制御3]]))</f>
        <v/>
      </c>
      <c r="D265" t="str">
        <f>_対策工[[#This Row],[シナリオ名称]]&amp;_対策工[[#This Row],[グループ番号]]</f>
        <v/>
      </c>
      <c r="E265" t="str" cm="1">
        <f t="array" ref="E265">_xlfn.IFS(_対策工[[#This Row],[グループ番号]]="","",TRUE,_xlfn.XLOOKUP(_対策工[[#This Row],[グループ番号]],_グループ[グループ番号],_グループ[施設番号]))</f>
        <v/>
      </c>
      <c r="F265" t="str" cm="1">
        <f t="array" ref="F265">_xlfn.IFS(_対策工[[#This Row],[グループ番号]]="","",TRUE,_xlfn.XLOOKUP(_対策工[[#This Row],[グループ番号]],_グループ[グループ番号],_グループ[地区名]))</f>
        <v/>
      </c>
      <c r="G265" t="str" cm="1">
        <f t="array" ref="G265">_xlfn.IFS(_対策工[[#This Row],[グループ番号]]="","",TRUE,_xlfn.XLOOKUP(_対策工[[#This Row],[グループ番号]],_グループ[グループ番号],_グループ[施設名]))</f>
        <v/>
      </c>
      <c r="H265" t="str" cm="1">
        <f t="array" ref="H265">_xlfn.IFS(_対策工[[#This Row],[グループ番号]]="","",TRUE,_xlfn.XLOOKUP(_対策工[[#This Row],[グループ番号]],_グループ[グループ番号],_グループ[形式/設備名]))</f>
        <v/>
      </c>
      <c r="I265" t="str" cm="1">
        <f t="array" ref="I265">_xlfn.IFS(_対策工[[#This Row],[グループ番号]]="","",TRUE,_xlfn.XLOOKUP(_対策工[[#This Row],[グループ番号]],_グループ[グループ番号],_グループ[規格/装置名]))</f>
        <v/>
      </c>
      <c r="J265" t="str" cm="1">
        <f t="array" ref="J265">_xlfn.IFS(_対策工[[#This Row],[グループ番号]]="","",TRUE,_xlfn.XLOOKUP(_対策工[[#This Row],[グループ番号]],_グループ[グループ番号],_グループ[規模/部位]))</f>
        <v/>
      </c>
      <c r="K265" s="11"/>
      <c r="L265" s="9"/>
      <c r="M265" s="3"/>
      <c r="N265" t="str" cm="1">
        <f t="array" ref="N265">_xlfn.IFS(OR(_対策工[[#This Row],[シナリオ名称]]="",_対策工[[#This Row],[グループ番号]]=""),"",TRUE,_対策工[[#This Row],[グループ番号]]&amp;"-"&amp;_対策工[[#This Row],[制御1]]*100+_対策工[[#This Row],[制御2]])</f>
        <v/>
      </c>
      <c r="Q265" s="14"/>
      <c r="S265" s="12"/>
      <c r="T265" s="3"/>
    </row>
    <row r="266" spans="1:20">
      <c r="A266" s="6" cm="1">
        <f t="array" ref="A266">ROW()-ROW(_対策工[#Headers])</f>
        <v>265</v>
      </c>
      <c r="B266" s="6" t="str" cm="1">
        <f t="array" ref="B266">_xlfn.IFS(_対策工[[#This Row],[シナリオ名称]]="","",
RIGHT(_対策工[[#This Row],[シナリオ名称]],1)="①",1,
RIGHT(_対策工[[#This Row],[シナリオ名称]],1)="②",2,
RIGHT(_対策工[[#This Row],[シナリオ名称]],1)="③",3,
RIGHT(_対策工[[#This Row],[シナリオ名称]],1)="④",4,
ture,"")</f>
        <v/>
      </c>
      <c r="C266" s="3" t="str" cm="1">
        <f t="array" ref="C266">_xlfn.IFS(OR(_対策工[[#This Row],[シナリオ名称]]="",_対策工[[#This Row],[グループ番号]]=""),"",TRUE,COUNTIF(_xlfn.TAKE(_対策工[制御3],_対策工[[#This Row],[通し番号]]),_対策工[[#This Row],[制御3]]))</f>
        <v/>
      </c>
      <c r="D266" t="str">
        <f>_対策工[[#This Row],[シナリオ名称]]&amp;_対策工[[#This Row],[グループ番号]]</f>
        <v/>
      </c>
      <c r="E266" t="str" cm="1">
        <f t="array" ref="E266">_xlfn.IFS(_対策工[[#This Row],[グループ番号]]="","",TRUE,_xlfn.XLOOKUP(_対策工[[#This Row],[グループ番号]],_グループ[グループ番号],_グループ[施設番号]))</f>
        <v/>
      </c>
      <c r="F266" t="str" cm="1">
        <f t="array" ref="F266">_xlfn.IFS(_対策工[[#This Row],[グループ番号]]="","",TRUE,_xlfn.XLOOKUP(_対策工[[#This Row],[グループ番号]],_グループ[グループ番号],_グループ[地区名]))</f>
        <v/>
      </c>
      <c r="G266" t="str" cm="1">
        <f t="array" ref="G266">_xlfn.IFS(_対策工[[#This Row],[グループ番号]]="","",TRUE,_xlfn.XLOOKUP(_対策工[[#This Row],[グループ番号]],_グループ[グループ番号],_グループ[施設名]))</f>
        <v/>
      </c>
      <c r="H266" t="str" cm="1">
        <f t="array" ref="H266">_xlfn.IFS(_対策工[[#This Row],[グループ番号]]="","",TRUE,_xlfn.XLOOKUP(_対策工[[#This Row],[グループ番号]],_グループ[グループ番号],_グループ[形式/設備名]))</f>
        <v/>
      </c>
      <c r="I266" t="str" cm="1">
        <f t="array" ref="I266">_xlfn.IFS(_対策工[[#This Row],[グループ番号]]="","",TRUE,_xlfn.XLOOKUP(_対策工[[#This Row],[グループ番号]],_グループ[グループ番号],_グループ[規格/装置名]))</f>
        <v/>
      </c>
      <c r="J266" t="str" cm="1">
        <f t="array" ref="J266">_xlfn.IFS(_対策工[[#This Row],[グループ番号]]="","",TRUE,_xlfn.XLOOKUP(_対策工[[#This Row],[グループ番号]],_グループ[グループ番号],_グループ[規模/部位]))</f>
        <v/>
      </c>
      <c r="K266" s="11"/>
      <c r="L266" s="9"/>
      <c r="M266" s="3"/>
      <c r="N266" t="str" cm="1">
        <f t="array" ref="N266">_xlfn.IFS(OR(_対策工[[#This Row],[シナリオ名称]]="",_対策工[[#This Row],[グループ番号]]=""),"",TRUE,_対策工[[#This Row],[グループ番号]]&amp;"-"&amp;_対策工[[#This Row],[制御1]]*100+_対策工[[#This Row],[制御2]])</f>
        <v/>
      </c>
      <c r="Q266" s="14"/>
      <c r="S266" s="12"/>
      <c r="T266" s="3"/>
    </row>
    <row r="267" spans="1:20">
      <c r="A267" s="6" cm="1">
        <f t="array" ref="A267">ROW()-ROW(_対策工[#Headers])</f>
        <v>266</v>
      </c>
      <c r="B267" s="6" t="str" cm="1">
        <f t="array" ref="B267">_xlfn.IFS(_対策工[[#This Row],[シナリオ名称]]="","",
RIGHT(_対策工[[#This Row],[シナリオ名称]],1)="①",1,
RIGHT(_対策工[[#This Row],[シナリオ名称]],1)="②",2,
RIGHT(_対策工[[#This Row],[シナリオ名称]],1)="③",3,
RIGHT(_対策工[[#This Row],[シナリオ名称]],1)="④",4,
ture,"")</f>
        <v/>
      </c>
      <c r="C267" s="3" t="str" cm="1">
        <f t="array" ref="C267">_xlfn.IFS(OR(_対策工[[#This Row],[シナリオ名称]]="",_対策工[[#This Row],[グループ番号]]=""),"",TRUE,COUNTIF(_xlfn.TAKE(_対策工[制御3],_対策工[[#This Row],[通し番号]]),_対策工[[#This Row],[制御3]]))</f>
        <v/>
      </c>
      <c r="D267" t="str">
        <f>_対策工[[#This Row],[シナリオ名称]]&amp;_対策工[[#This Row],[グループ番号]]</f>
        <v/>
      </c>
      <c r="E267" t="str" cm="1">
        <f t="array" ref="E267">_xlfn.IFS(_対策工[[#This Row],[グループ番号]]="","",TRUE,_xlfn.XLOOKUP(_対策工[[#This Row],[グループ番号]],_グループ[グループ番号],_グループ[施設番号]))</f>
        <v/>
      </c>
      <c r="F267" t="str" cm="1">
        <f t="array" ref="F267">_xlfn.IFS(_対策工[[#This Row],[グループ番号]]="","",TRUE,_xlfn.XLOOKUP(_対策工[[#This Row],[グループ番号]],_グループ[グループ番号],_グループ[地区名]))</f>
        <v/>
      </c>
      <c r="G267" t="str" cm="1">
        <f t="array" ref="G267">_xlfn.IFS(_対策工[[#This Row],[グループ番号]]="","",TRUE,_xlfn.XLOOKUP(_対策工[[#This Row],[グループ番号]],_グループ[グループ番号],_グループ[施設名]))</f>
        <v/>
      </c>
      <c r="H267" t="str" cm="1">
        <f t="array" ref="H267">_xlfn.IFS(_対策工[[#This Row],[グループ番号]]="","",TRUE,_xlfn.XLOOKUP(_対策工[[#This Row],[グループ番号]],_グループ[グループ番号],_グループ[形式/設備名]))</f>
        <v/>
      </c>
      <c r="I267" t="str" cm="1">
        <f t="array" ref="I267">_xlfn.IFS(_対策工[[#This Row],[グループ番号]]="","",TRUE,_xlfn.XLOOKUP(_対策工[[#This Row],[グループ番号]],_グループ[グループ番号],_グループ[規格/装置名]))</f>
        <v/>
      </c>
      <c r="J267" t="str" cm="1">
        <f t="array" ref="J267">_xlfn.IFS(_対策工[[#This Row],[グループ番号]]="","",TRUE,_xlfn.XLOOKUP(_対策工[[#This Row],[グループ番号]],_グループ[グループ番号],_グループ[規模/部位]))</f>
        <v/>
      </c>
      <c r="K267" s="11"/>
      <c r="L267" s="9"/>
      <c r="M267" s="3"/>
      <c r="N267" t="str" cm="1">
        <f t="array" ref="N267">_xlfn.IFS(OR(_対策工[[#This Row],[シナリオ名称]]="",_対策工[[#This Row],[グループ番号]]=""),"",TRUE,_対策工[[#This Row],[グループ番号]]&amp;"-"&amp;_対策工[[#This Row],[制御1]]*100+_対策工[[#This Row],[制御2]])</f>
        <v/>
      </c>
      <c r="Q267" s="14"/>
      <c r="S267" s="12"/>
      <c r="T267" s="3"/>
    </row>
    <row r="268" spans="1:20">
      <c r="A268" s="6" cm="1">
        <f t="array" ref="A268">ROW()-ROW(_対策工[#Headers])</f>
        <v>267</v>
      </c>
      <c r="B268" s="6" t="str" cm="1">
        <f t="array" ref="B268">_xlfn.IFS(_対策工[[#This Row],[シナリオ名称]]="","",
RIGHT(_対策工[[#This Row],[シナリオ名称]],1)="①",1,
RIGHT(_対策工[[#This Row],[シナリオ名称]],1)="②",2,
RIGHT(_対策工[[#This Row],[シナリオ名称]],1)="③",3,
RIGHT(_対策工[[#This Row],[シナリオ名称]],1)="④",4,
ture,"")</f>
        <v/>
      </c>
      <c r="C268" s="3" t="str" cm="1">
        <f t="array" ref="C268">_xlfn.IFS(OR(_対策工[[#This Row],[シナリオ名称]]="",_対策工[[#This Row],[グループ番号]]=""),"",TRUE,COUNTIF(_xlfn.TAKE(_対策工[制御3],_対策工[[#This Row],[通し番号]]),_対策工[[#This Row],[制御3]]))</f>
        <v/>
      </c>
      <c r="D268" t="str">
        <f>_対策工[[#This Row],[シナリオ名称]]&amp;_対策工[[#This Row],[グループ番号]]</f>
        <v/>
      </c>
      <c r="E268" t="str" cm="1">
        <f t="array" ref="E268">_xlfn.IFS(_対策工[[#This Row],[グループ番号]]="","",TRUE,_xlfn.XLOOKUP(_対策工[[#This Row],[グループ番号]],_グループ[グループ番号],_グループ[施設番号]))</f>
        <v/>
      </c>
      <c r="F268" t="str" cm="1">
        <f t="array" ref="F268">_xlfn.IFS(_対策工[[#This Row],[グループ番号]]="","",TRUE,_xlfn.XLOOKUP(_対策工[[#This Row],[グループ番号]],_グループ[グループ番号],_グループ[地区名]))</f>
        <v/>
      </c>
      <c r="G268" t="str" cm="1">
        <f t="array" ref="G268">_xlfn.IFS(_対策工[[#This Row],[グループ番号]]="","",TRUE,_xlfn.XLOOKUP(_対策工[[#This Row],[グループ番号]],_グループ[グループ番号],_グループ[施設名]))</f>
        <v/>
      </c>
      <c r="H268" t="str" cm="1">
        <f t="array" ref="H268">_xlfn.IFS(_対策工[[#This Row],[グループ番号]]="","",TRUE,_xlfn.XLOOKUP(_対策工[[#This Row],[グループ番号]],_グループ[グループ番号],_グループ[形式/設備名]))</f>
        <v/>
      </c>
      <c r="I268" t="str" cm="1">
        <f t="array" ref="I268">_xlfn.IFS(_対策工[[#This Row],[グループ番号]]="","",TRUE,_xlfn.XLOOKUP(_対策工[[#This Row],[グループ番号]],_グループ[グループ番号],_グループ[規格/装置名]))</f>
        <v/>
      </c>
      <c r="J268" t="str" cm="1">
        <f t="array" ref="J268">_xlfn.IFS(_対策工[[#This Row],[グループ番号]]="","",TRUE,_xlfn.XLOOKUP(_対策工[[#This Row],[グループ番号]],_グループ[グループ番号],_グループ[規模/部位]))</f>
        <v/>
      </c>
      <c r="K268" s="11"/>
      <c r="L268" s="9"/>
      <c r="M268" s="3"/>
      <c r="N268" t="str" cm="1">
        <f t="array" ref="N268">_xlfn.IFS(OR(_対策工[[#This Row],[シナリオ名称]]="",_対策工[[#This Row],[グループ番号]]=""),"",TRUE,_対策工[[#This Row],[グループ番号]]&amp;"-"&amp;_対策工[[#This Row],[制御1]]*100+_対策工[[#This Row],[制御2]])</f>
        <v/>
      </c>
      <c r="Q268" s="14"/>
      <c r="S268" s="12"/>
      <c r="T268" s="3"/>
    </row>
    <row r="269" spans="1:20">
      <c r="A269" s="6" cm="1">
        <f t="array" ref="A269">ROW()-ROW(_対策工[#Headers])</f>
        <v>268</v>
      </c>
      <c r="B269" s="6" t="str" cm="1">
        <f t="array" ref="B269">_xlfn.IFS(_対策工[[#This Row],[シナリオ名称]]="","",
RIGHT(_対策工[[#This Row],[シナリオ名称]],1)="①",1,
RIGHT(_対策工[[#This Row],[シナリオ名称]],1)="②",2,
RIGHT(_対策工[[#This Row],[シナリオ名称]],1)="③",3,
RIGHT(_対策工[[#This Row],[シナリオ名称]],1)="④",4,
ture,"")</f>
        <v/>
      </c>
      <c r="C269" s="3" t="str" cm="1">
        <f t="array" ref="C269">_xlfn.IFS(OR(_対策工[[#This Row],[シナリオ名称]]="",_対策工[[#This Row],[グループ番号]]=""),"",TRUE,COUNTIF(_xlfn.TAKE(_対策工[制御3],_対策工[[#This Row],[通し番号]]),_対策工[[#This Row],[制御3]]))</f>
        <v/>
      </c>
      <c r="D269" t="str">
        <f>_対策工[[#This Row],[シナリオ名称]]&amp;_対策工[[#This Row],[グループ番号]]</f>
        <v/>
      </c>
      <c r="E269" t="str" cm="1">
        <f t="array" ref="E269">_xlfn.IFS(_対策工[[#This Row],[グループ番号]]="","",TRUE,_xlfn.XLOOKUP(_対策工[[#This Row],[グループ番号]],_グループ[グループ番号],_グループ[施設番号]))</f>
        <v/>
      </c>
      <c r="F269" t="str" cm="1">
        <f t="array" ref="F269">_xlfn.IFS(_対策工[[#This Row],[グループ番号]]="","",TRUE,_xlfn.XLOOKUP(_対策工[[#This Row],[グループ番号]],_グループ[グループ番号],_グループ[地区名]))</f>
        <v/>
      </c>
      <c r="G269" t="str" cm="1">
        <f t="array" ref="G269">_xlfn.IFS(_対策工[[#This Row],[グループ番号]]="","",TRUE,_xlfn.XLOOKUP(_対策工[[#This Row],[グループ番号]],_グループ[グループ番号],_グループ[施設名]))</f>
        <v/>
      </c>
      <c r="H269" t="str" cm="1">
        <f t="array" ref="H269">_xlfn.IFS(_対策工[[#This Row],[グループ番号]]="","",TRUE,_xlfn.XLOOKUP(_対策工[[#This Row],[グループ番号]],_グループ[グループ番号],_グループ[形式/設備名]))</f>
        <v/>
      </c>
      <c r="I269" t="str" cm="1">
        <f t="array" ref="I269">_xlfn.IFS(_対策工[[#This Row],[グループ番号]]="","",TRUE,_xlfn.XLOOKUP(_対策工[[#This Row],[グループ番号]],_グループ[グループ番号],_グループ[規格/装置名]))</f>
        <v/>
      </c>
      <c r="J269" t="str" cm="1">
        <f t="array" ref="J269">_xlfn.IFS(_対策工[[#This Row],[グループ番号]]="","",TRUE,_xlfn.XLOOKUP(_対策工[[#This Row],[グループ番号]],_グループ[グループ番号],_グループ[規模/部位]))</f>
        <v/>
      </c>
      <c r="K269" s="11"/>
      <c r="L269" s="9"/>
      <c r="M269" s="3"/>
      <c r="N269" t="str" cm="1">
        <f t="array" ref="N269">_xlfn.IFS(OR(_対策工[[#This Row],[シナリオ名称]]="",_対策工[[#This Row],[グループ番号]]=""),"",TRUE,_対策工[[#This Row],[グループ番号]]&amp;"-"&amp;_対策工[[#This Row],[制御1]]*100+_対策工[[#This Row],[制御2]])</f>
        <v/>
      </c>
      <c r="Q269" s="14"/>
      <c r="S269" s="12"/>
      <c r="T269" s="3"/>
    </row>
    <row r="270" spans="1:20">
      <c r="A270" s="6" cm="1">
        <f t="array" ref="A270">ROW()-ROW(_対策工[#Headers])</f>
        <v>269</v>
      </c>
      <c r="B270" s="6" t="str" cm="1">
        <f t="array" ref="B270">_xlfn.IFS(_対策工[[#This Row],[シナリオ名称]]="","",
RIGHT(_対策工[[#This Row],[シナリオ名称]],1)="①",1,
RIGHT(_対策工[[#This Row],[シナリオ名称]],1)="②",2,
RIGHT(_対策工[[#This Row],[シナリオ名称]],1)="③",3,
RIGHT(_対策工[[#This Row],[シナリオ名称]],1)="④",4,
ture,"")</f>
        <v/>
      </c>
      <c r="C270" s="3" t="str" cm="1">
        <f t="array" ref="C270">_xlfn.IFS(OR(_対策工[[#This Row],[シナリオ名称]]="",_対策工[[#This Row],[グループ番号]]=""),"",TRUE,COUNTIF(_xlfn.TAKE(_対策工[制御3],_対策工[[#This Row],[通し番号]]),_対策工[[#This Row],[制御3]]))</f>
        <v/>
      </c>
      <c r="D270" t="str">
        <f>_対策工[[#This Row],[シナリオ名称]]&amp;_対策工[[#This Row],[グループ番号]]</f>
        <v/>
      </c>
      <c r="E270" t="str" cm="1">
        <f t="array" ref="E270">_xlfn.IFS(_対策工[[#This Row],[グループ番号]]="","",TRUE,_xlfn.XLOOKUP(_対策工[[#This Row],[グループ番号]],_グループ[グループ番号],_グループ[施設番号]))</f>
        <v/>
      </c>
      <c r="F270" t="str" cm="1">
        <f t="array" ref="F270">_xlfn.IFS(_対策工[[#This Row],[グループ番号]]="","",TRUE,_xlfn.XLOOKUP(_対策工[[#This Row],[グループ番号]],_グループ[グループ番号],_グループ[地区名]))</f>
        <v/>
      </c>
      <c r="G270" t="str" cm="1">
        <f t="array" ref="G270">_xlfn.IFS(_対策工[[#This Row],[グループ番号]]="","",TRUE,_xlfn.XLOOKUP(_対策工[[#This Row],[グループ番号]],_グループ[グループ番号],_グループ[施設名]))</f>
        <v/>
      </c>
      <c r="H270" t="str" cm="1">
        <f t="array" ref="H270">_xlfn.IFS(_対策工[[#This Row],[グループ番号]]="","",TRUE,_xlfn.XLOOKUP(_対策工[[#This Row],[グループ番号]],_グループ[グループ番号],_グループ[形式/設備名]))</f>
        <v/>
      </c>
      <c r="I270" t="str" cm="1">
        <f t="array" ref="I270">_xlfn.IFS(_対策工[[#This Row],[グループ番号]]="","",TRUE,_xlfn.XLOOKUP(_対策工[[#This Row],[グループ番号]],_グループ[グループ番号],_グループ[規格/装置名]))</f>
        <v/>
      </c>
      <c r="J270" t="str" cm="1">
        <f t="array" ref="J270">_xlfn.IFS(_対策工[[#This Row],[グループ番号]]="","",TRUE,_xlfn.XLOOKUP(_対策工[[#This Row],[グループ番号]],_グループ[グループ番号],_グループ[規模/部位]))</f>
        <v/>
      </c>
      <c r="K270" s="11"/>
      <c r="L270" s="9"/>
      <c r="M270" s="3"/>
      <c r="N270" t="str" cm="1">
        <f t="array" ref="N270">_xlfn.IFS(OR(_対策工[[#This Row],[シナリオ名称]]="",_対策工[[#This Row],[グループ番号]]=""),"",TRUE,_対策工[[#This Row],[グループ番号]]&amp;"-"&amp;_対策工[[#This Row],[制御1]]*100+_対策工[[#This Row],[制御2]])</f>
        <v/>
      </c>
      <c r="Q270" s="14"/>
      <c r="S270" s="12"/>
      <c r="T270" s="3"/>
    </row>
    <row r="271" spans="1:20">
      <c r="A271" s="6" cm="1">
        <f t="array" ref="A271">ROW()-ROW(_対策工[#Headers])</f>
        <v>270</v>
      </c>
      <c r="B271" s="6" t="str" cm="1">
        <f t="array" ref="B271">_xlfn.IFS(_対策工[[#This Row],[シナリオ名称]]="","",
RIGHT(_対策工[[#This Row],[シナリオ名称]],1)="①",1,
RIGHT(_対策工[[#This Row],[シナリオ名称]],1)="②",2,
RIGHT(_対策工[[#This Row],[シナリオ名称]],1)="③",3,
RIGHT(_対策工[[#This Row],[シナリオ名称]],1)="④",4,
ture,"")</f>
        <v/>
      </c>
      <c r="C271" s="3" t="str" cm="1">
        <f t="array" ref="C271">_xlfn.IFS(OR(_対策工[[#This Row],[シナリオ名称]]="",_対策工[[#This Row],[グループ番号]]=""),"",TRUE,COUNTIF(_xlfn.TAKE(_対策工[制御3],_対策工[[#This Row],[通し番号]]),_対策工[[#This Row],[制御3]]))</f>
        <v/>
      </c>
      <c r="D271" t="str">
        <f>_対策工[[#This Row],[シナリオ名称]]&amp;_対策工[[#This Row],[グループ番号]]</f>
        <v/>
      </c>
      <c r="E271" t="str" cm="1">
        <f t="array" ref="E271">_xlfn.IFS(_対策工[[#This Row],[グループ番号]]="","",TRUE,_xlfn.XLOOKUP(_対策工[[#This Row],[グループ番号]],_グループ[グループ番号],_グループ[施設番号]))</f>
        <v/>
      </c>
      <c r="F271" t="str" cm="1">
        <f t="array" ref="F271">_xlfn.IFS(_対策工[[#This Row],[グループ番号]]="","",TRUE,_xlfn.XLOOKUP(_対策工[[#This Row],[グループ番号]],_グループ[グループ番号],_グループ[地区名]))</f>
        <v/>
      </c>
      <c r="G271" t="str" cm="1">
        <f t="array" ref="G271">_xlfn.IFS(_対策工[[#This Row],[グループ番号]]="","",TRUE,_xlfn.XLOOKUP(_対策工[[#This Row],[グループ番号]],_グループ[グループ番号],_グループ[施設名]))</f>
        <v/>
      </c>
      <c r="H271" t="str" cm="1">
        <f t="array" ref="H271">_xlfn.IFS(_対策工[[#This Row],[グループ番号]]="","",TRUE,_xlfn.XLOOKUP(_対策工[[#This Row],[グループ番号]],_グループ[グループ番号],_グループ[形式/設備名]))</f>
        <v/>
      </c>
      <c r="I271" t="str" cm="1">
        <f t="array" ref="I271">_xlfn.IFS(_対策工[[#This Row],[グループ番号]]="","",TRUE,_xlfn.XLOOKUP(_対策工[[#This Row],[グループ番号]],_グループ[グループ番号],_グループ[規格/装置名]))</f>
        <v/>
      </c>
      <c r="J271" t="str" cm="1">
        <f t="array" ref="J271">_xlfn.IFS(_対策工[[#This Row],[グループ番号]]="","",TRUE,_xlfn.XLOOKUP(_対策工[[#This Row],[グループ番号]],_グループ[グループ番号],_グループ[規模/部位]))</f>
        <v/>
      </c>
      <c r="K271" s="11"/>
      <c r="L271" s="9"/>
      <c r="M271" s="3"/>
      <c r="N271" t="str" cm="1">
        <f t="array" ref="N271">_xlfn.IFS(OR(_対策工[[#This Row],[シナリオ名称]]="",_対策工[[#This Row],[グループ番号]]=""),"",TRUE,_対策工[[#This Row],[グループ番号]]&amp;"-"&amp;_対策工[[#This Row],[制御1]]*100+_対策工[[#This Row],[制御2]])</f>
        <v/>
      </c>
      <c r="Q271" s="14"/>
      <c r="S271" s="12"/>
      <c r="T271" s="3"/>
    </row>
    <row r="272" spans="1:20">
      <c r="A272" s="6" cm="1">
        <f t="array" ref="A272">ROW()-ROW(_対策工[#Headers])</f>
        <v>271</v>
      </c>
      <c r="B272" s="6" t="str" cm="1">
        <f t="array" ref="B272">_xlfn.IFS(_対策工[[#This Row],[シナリオ名称]]="","",
RIGHT(_対策工[[#This Row],[シナリオ名称]],1)="①",1,
RIGHT(_対策工[[#This Row],[シナリオ名称]],1)="②",2,
RIGHT(_対策工[[#This Row],[シナリオ名称]],1)="③",3,
RIGHT(_対策工[[#This Row],[シナリオ名称]],1)="④",4,
ture,"")</f>
        <v/>
      </c>
      <c r="C272" s="3" t="str" cm="1">
        <f t="array" ref="C272">_xlfn.IFS(OR(_対策工[[#This Row],[シナリオ名称]]="",_対策工[[#This Row],[グループ番号]]=""),"",TRUE,COUNTIF(_xlfn.TAKE(_対策工[制御3],_対策工[[#This Row],[通し番号]]),_対策工[[#This Row],[制御3]]))</f>
        <v/>
      </c>
      <c r="D272" t="str">
        <f>_対策工[[#This Row],[シナリオ名称]]&amp;_対策工[[#This Row],[グループ番号]]</f>
        <v/>
      </c>
      <c r="E272" t="str" cm="1">
        <f t="array" ref="E272">_xlfn.IFS(_対策工[[#This Row],[グループ番号]]="","",TRUE,_xlfn.XLOOKUP(_対策工[[#This Row],[グループ番号]],_グループ[グループ番号],_グループ[施設番号]))</f>
        <v/>
      </c>
      <c r="F272" t="str" cm="1">
        <f t="array" ref="F272">_xlfn.IFS(_対策工[[#This Row],[グループ番号]]="","",TRUE,_xlfn.XLOOKUP(_対策工[[#This Row],[グループ番号]],_グループ[グループ番号],_グループ[地区名]))</f>
        <v/>
      </c>
      <c r="G272" t="str" cm="1">
        <f t="array" ref="G272">_xlfn.IFS(_対策工[[#This Row],[グループ番号]]="","",TRUE,_xlfn.XLOOKUP(_対策工[[#This Row],[グループ番号]],_グループ[グループ番号],_グループ[施設名]))</f>
        <v/>
      </c>
      <c r="H272" t="str" cm="1">
        <f t="array" ref="H272">_xlfn.IFS(_対策工[[#This Row],[グループ番号]]="","",TRUE,_xlfn.XLOOKUP(_対策工[[#This Row],[グループ番号]],_グループ[グループ番号],_グループ[形式/設備名]))</f>
        <v/>
      </c>
      <c r="I272" t="str" cm="1">
        <f t="array" ref="I272">_xlfn.IFS(_対策工[[#This Row],[グループ番号]]="","",TRUE,_xlfn.XLOOKUP(_対策工[[#This Row],[グループ番号]],_グループ[グループ番号],_グループ[規格/装置名]))</f>
        <v/>
      </c>
      <c r="J272" t="str" cm="1">
        <f t="array" ref="J272">_xlfn.IFS(_対策工[[#This Row],[グループ番号]]="","",TRUE,_xlfn.XLOOKUP(_対策工[[#This Row],[グループ番号]],_グループ[グループ番号],_グループ[規模/部位]))</f>
        <v/>
      </c>
      <c r="K272" s="11"/>
      <c r="L272" s="9"/>
      <c r="M272" s="3"/>
      <c r="N272" t="str" cm="1">
        <f t="array" ref="N272">_xlfn.IFS(OR(_対策工[[#This Row],[シナリオ名称]]="",_対策工[[#This Row],[グループ番号]]=""),"",TRUE,_対策工[[#This Row],[グループ番号]]&amp;"-"&amp;_対策工[[#This Row],[制御1]]*100+_対策工[[#This Row],[制御2]])</f>
        <v/>
      </c>
      <c r="Q272" s="14"/>
      <c r="S272" s="12"/>
      <c r="T272" s="3"/>
    </row>
    <row r="273" spans="1:20">
      <c r="A273" s="6" cm="1">
        <f t="array" ref="A273">ROW()-ROW(_対策工[#Headers])</f>
        <v>272</v>
      </c>
      <c r="B273" s="6" t="str" cm="1">
        <f t="array" ref="B273">_xlfn.IFS(_対策工[[#This Row],[シナリオ名称]]="","",
RIGHT(_対策工[[#This Row],[シナリオ名称]],1)="①",1,
RIGHT(_対策工[[#This Row],[シナリオ名称]],1)="②",2,
RIGHT(_対策工[[#This Row],[シナリオ名称]],1)="③",3,
RIGHT(_対策工[[#This Row],[シナリオ名称]],1)="④",4,
ture,"")</f>
        <v/>
      </c>
      <c r="C273" s="3" t="str" cm="1">
        <f t="array" ref="C273">_xlfn.IFS(OR(_対策工[[#This Row],[シナリオ名称]]="",_対策工[[#This Row],[グループ番号]]=""),"",TRUE,COUNTIF(_xlfn.TAKE(_対策工[制御3],_対策工[[#This Row],[通し番号]]),_対策工[[#This Row],[制御3]]))</f>
        <v/>
      </c>
      <c r="D273" t="str">
        <f>_対策工[[#This Row],[シナリオ名称]]&amp;_対策工[[#This Row],[グループ番号]]</f>
        <v/>
      </c>
      <c r="E273" t="str" cm="1">
        <f t="array" ref="E273">_xlfn.IFS(_対策工[[#This Row],[グループ番号]]="","",TRUE,_xlfn.XLOOKUP(_対策工[[#This Row],[グループ番号]],_グループ[グループ番号],_グループ[施設番号]))</f>
        <v/>
      </c>
      <c r="F273" t="str" cm="1">
        <f t="array" ref="F273">_xlfn.IFS(_対策工[[#This Row],[グループ番号]]="","",TRUE,_xlfn.XLOOKUP(_対策工[[#This Row],[グループ番号]],_グループ[グループ番号],_グループ[地区名]))</f>
        <v/>
      </c>
      <c r="G273" t="str" cm="1">
        <f t="array" ref="G273">_xlfn.IFS(_対策工[[#This Row],[グループ番号]]="","",TRUE,_xlfn.XLOOKUP(_対策工[[#This Row],[グループ番号]],_グループ[グループ番号],_グループ[施設名]))</f>
        <v/>
      </c>
      <c r="H273" t="str" cm="1">
        <f t="array" ref="H273">_xlfn.IFS(_対策工[[#This Row],[グループ番号]]="","",TRUE,_xlfn.XLOOKUP(_対策工[[#This Row],[グループ番号]],_グループ[グループ番号],_グループ[形式/設備名]))</f>
        <v/>
      </c>
      <c r="I273" t="str" cm="1">
        <f t="array" ref="I273">_xlfn.IFS(_対策工[[#This Row],[グループ番号]]="","",TRUE,_xlfn.XLOOKUP(_対策工[[#This Row],[グループ番号]],_グループ[グループ番号],_グループ[規格/装置名]))</f>
        <v/>
      </c>
      <c r="J273" t="str" cm="1">
        <f t="array" ref="J273">_xlfn.IFS(_対策工[[#This Row],[グループ番号]]="","",TRUE,_xlfn.XLOOKUP(_対策工[[#This Row],[グループ番号]],_グループ[グループ番号],_グループ[規模/部位]))</f>
        <v/>
      </c>
      <c r="K273" s="11"/>
      <c r="L273" s="9"/>
      <c r="M273" s="3"/>
      <c r="N273" t="str" cm="1">
        <f t="array" ref="N273">_xlfn.IFS(OR(_対策工[[#This Row],[シナリオ名称]]="",_対策工[[#This Row],[グループ番号]]=""),"",TRUE,_対策工[[#This Row],[グループ番号]]&amp;"-"&amp;_対策工[[#This Row],[制御1]]*100+_対策工[[#This Row],[制御2]])</f>
        <v/>
      </c>
      <c r="Q273" s="14"/>
      <c r="S273" s="12"/>
      <c r="T273" s="3"/>
    </row>
    <row r="274" spans="1:20">
      <c r="A274" s="6" cm="1">
        <f t="array" ref="A274">ROW()-ROW(_対策工[#Headers])</f>
        <v>273</v>
      </c>
      <c r="B274" s="6" t="str" cm="1">
        <f t="array" ref="B274">_xlfn.IFS(_対策工[[#This Row],[シナリオ名称]]="","",
RIGHT(_対策工[[#This Row],[シナリオ名称]],1)="①",1,
RIGHT(_対策工[[#This Row],[シナリオ名称]],1)="②",2,
RIGHT(_対策工[[#This Row],[シナリオ名称]],1)="③",3,
RIGHT(_対策工[[#This Row],[シナリオ名称]],1)="④",4,
ture,"")</f>
        <v/>
      </c>
      <c r="C274" s="3" t="str" cm="1">
        <f t="array" ref="C274">_xlfn.IFS(OR(_対策工[[#This Row],[シナリオ名称]]="",_対策工[[#This Row],[グループ番号]]=""),"",TRUE,COUNTIF(_xlfn.TAKE(_対策工[制御3],_対策工[[#This Row],[通し番号]]),_対策工[[#This Row],[制御3]]))</f>
        <v/>
      </c>
      <c r="D274" t="str">
        <f>_対策工[[#This Row],[シナリオ名称]]&amp;_対策工[[#This Row],[グループ番号]]</f>
        <v/>
      </c>
      <c r="E274" t="str" cm="1">
        <f t="array" ref="E274">_xlfn.IFS(_対策工[[#This Row],[グループ番号]]="","",TRUE,_xlfn.XLOOKUP(_対策工[[#This Row],[グループ番号]],_グループ[グループ番号],_グループ[施設番号]))</f>
        <v/>
      </c>
      <c r="F274" t="str" cm="1">
        <f t="array" ref="F274">_xlfn.IFS(_対策工[[#This Row],[グループ番号]]="","",TRUE,_xlfn.XLOOKUP(_対策工[[#This Row],[グループ番号]],_グループ[グループ番号],_グループ[地区名]))</f>
        <v/>
      </c>
      <c r="G274" t="str" cm="1">
        <f t="array" ref="G274">_xlfn.IFS(_対策工[[#This Row],[グループ番号]]="","",TRUE,_xlfn.XLOOKUP(_対策工[[#This Row],[グループ番号]],_グループ[グループ番号],_グループ[施設名]))</f>
        <v/>
      </c>
      <c r="H274" t="str" cm="1">
        <f t="array" ref="H274">_xlfn.IFS(_対策工[[#This Row],[グループ番号]]="","",TRUE,_xlfn.XLOOKUP(_対策工[[#This Row],[グループ番号]],_グループ[グループ番号],_グループ[形式/設備名]))</f>
        <v/>
      </c>
      <c r="I274" t="str" cm="1">
        <f t="array" ref="I274">_xlfn.IFS(_対策工[[#This Row],[グループ番号]]="","",TRUE,_xlfn.XLOOKUP(_対策工[[#This Row],[グループ番号]],_グループ[グループ番号],_グループ[規格/装置名]))</f>
        <v/>
      </c>
      <c r="J274" t="str" cm="1">
        <f t="array" ref="J274">_xlfn.IFS(_対策工[[#This Row],[グループ番号]]="","",TRUE,_xlfn.XLOOKUP(_対策工[[#This Row],[グループ番号]],_グループ[グループ番号],_グループ[規模/部位]))</f>
        <v/>
      </c>
      <c r="K274" s="11"/>
      <c r="L274" s="9"/>
      <c r="M274" s="3"/>
      <c r="N274" t="str" cm="1">
        <f t="array" ref="N274">_xlfn.IFS(OR(_対策工[[#This Row],[シナリオ名称]]="",_対策工[[#This Row],[グループ番号]]=""),"",TRUE,_対策工[[#This Row],[グループ番号]]&amp;"-"&amp;_対策工[[#This Row],[制御1]]*100+_対策工[[#This Row],[制御2]])</f>
        <v/>
      </c>
      <c r="Q274" s="14"/>
      <c r="S274" s="12"/>
      <c r="T274" s="3"/>
    </row>
    <row r="275" spans="1:20">
      <c r="A275" s="6" cm="1">
        <f t="array" ref="A275">ROW()-ROW(_対策工[#Headers])</f>
        <v>274</v>
      </c>
      <c r="B275" s="6" t="str" cm="1">
        <f t="array" ref="B275">_xlfn.IFS(_対策工[[#This Row],[シナリオ名称]]="","",
RIGHT(_対策工[[#This Row],[シナリオ名称]],1)="①",1,
RIGHT(_対策工[[#This Row],[シナリオ名称]],1)="②",2,
RIGHT(_対策工[[#This Row],[シナリオ名称]],1)="③",3,
RIGHT(_対策工[[#This Row],[シナリオ名称]],1)="④",4,
ture,"")</f>
        <v/>
      </c>
      <c r="C275" s="3" t="str" cm="1">
        <f t="array" ref="C275">_xlfn.IFS(OR(_対策工[[#This Row],[シナリオ名称]]="",_対策工[[#This Row],[グループ番号]]=""),"",TRUE,COUNTIF(_xlfn.TAKE(_対策工[制御3],_対策工[[#This Row],[通し番号]]),_対策工[[#This Row],[制御3]]))</f>
        <v/>
      </c>
      <c r="D275" t="str">
        <f>_対策工[[#This Row],[シナリオ名称]]&amp;_対策工[[#This Row],[グループ番号]]</f>
        <v/>
      </c>
      <c r="E275" t="str" cm="1">
        <f t="array" ref="E275">_xlfn.IFS(_対策工[[#This Row],[グループ番号]]="","",TRUE,_xlfn.XLOOKUP(_対策工[[#This Row],[グループ番号]],_グループ[グループ番号],_グループ[施設番号]))</f>
        <v/>
      </c>
      <c r="F275" t="str" cm="1">
        <f t="array" ref="F275">_xlfn.IFS(_対策工[[#This Row],[グループ番号]]="","",TRUE,_xlfn.XLOOKUP(_対策工[[#This Row],[グループ番号]],_グループ[グループ番号],_グループ[地区名]))</f>
        <v/>
      </c>
      <c r="G275" t="str" cm="1">
        <f t="array" ref="G275">_xlfn.IFS(_対策工[[#This Row],[グループ番号]]="","",TRUE,_xlfn.XLOOKUP(_対策工[[#This Row],[グループ番号]],_グループ[グループ番号],_グループ[施設名]))</f>
        <v/>
      </c>
      <c r="H275" t="str" cm="1">
        <f t="array" ref="H275">_xlfn.IFS(_対策工[[#This Row],[グループ番号]]="","",TRUE,_xlfn.XLOOKUP(_対策工[[#This Row],[グループ番号]],_グループ[グループ番号],_グループ[形式/設備名]))</f>
        <v/>
      </c>
      <c r="I275" t="str" cm="1">
        <f t="array" ref="I275">_xlfn.IFS(_対策工[[#This Row],[グループ番号]]="","",TRUE,_xlfn.XLOOKUP(_対策工[[#This Row],[グループ番号]],_グループ[グループ番号],_グループ[規格/装置名]))</f>
        <v/>
      </c>
      <c r="J275" t="str" cm="1">
        <f t="array" ref="J275">_xlfn.IFS(_対策工[[#This Row],[グループ番号]]="","",TRUE,_xlfn.XLOOKUP(_対策工[[#This Row],[グループ番号]],_グループ[グループ番号],_グループ[規模/部位]))</f>
        <v/>
      </c>
      <c r="K275" s="11"/>
      <c r="L275" s="9"/>
      <c r="M275" s="3"/>
      <c r="N275" t="str" cm="1">
        <f t="array" ref="N275">_xlfn.IFS(OR(_対策工[[#This Row],[シナリオ名称]]="",_対策工[[#This Row],[グループ番号]]=""),"",TRUE,_対策工[[#This Row],[グループ番号]]&amp;"-"&amp;_対策工[[#This Row],[制御1]]*100+_対策工[[#This Row],[制御2]])</f>
        <v/>
      </c>
      <c r="Q275" s="14"/>
      <c r="S275" s="12"/>
      <c r="T275" s="3"/>
    </row>
    <row r="276" spans="1:20">
      <c r="A276" s="6" cm="1">
        <f t="array" ref="A276">ROW()-ROW(_対策工[#Headers])</f>
        <v>275</v>
      </c>
      <c r="B276" s="6" t="str" cm="1">
        <f t="array" ref="B276">_xlfn.IFS(_対策工[[#This Row],[シナリオ名称]]="","",
RIGHT(_対策工[[#This Row],[シナリオ名称]],1)="①",1,
RIGHT(_対策工[[#This Row],[シナリオ名称]],1)="②",2,
RIGHT(_対策工[[#This Row],[シナリオ名称]],1)="③",3,
RIGHT(_対策工[[#This Row],[シナリオ名称]],1)="④",4,
ture,"")</f>
        <v/>
      </c>
      <c r="C276" s="3" t="str" cm="1">
        <f t="array" ref="C276">_xlfn.IFS(OR(_対策工[[#This Row],[シナリオ名称]]="",_対策工[[#This Row],[グループ番号]]=""),"",TRUE,COUNTIF(_xlfn.TAKE(_対策工[制御3],_対策工[[#This Row],[通し番号]]),_対策工[[#This Row],[制御3]]))</f>
        <v/>
      </c>
      <c r="D276" t="str">
        <f>_対策工[[#This Row],[シナリオ名称]]&amp;_対策工[[#This Row],[グループ番号]]</f>
        <v/>
      </c>
      <c r="E276" t="str" cm="1">
        <f t="array" ref="E276">_xlfn.IFS(_対策工[[#This Row],[グループ番号]]="","",TRUE,_xlfn.XLOOKUP(_対策工[[#This Row],[グループ番号]],_グループ[グループ番号],_グループ[施設番号]))</f>
        <v/>
      </c>
      <c r="F276" t="str" cm="1">
        <f t="array" ref="F276">_xlfn.IFS(_対策工[[#This Row],[グループ番号]]="","",TRUE,_xlfn.XLOOKUP(_対策工[[#This Row],[グループ番号]],_グループ[グループ番号],_グループ[地区名]))</f>
        <v/>
      </c>
      <c r="G276" t="str" cm="1">
        <f t="array" ref="G276">_xlfn.IFS(_対策工[[#This Row],[グループ番号]]="","",TRUE,_xlfn.XLOOKUP(_対策工[[#This Row],[グループ番号]],_グループ[グループ番号],_グループ[施設名]))</f>
        <v/>
      </c>
      <c r="H276" t="str" cm="1">
        <f t="array" ref="H276">_xlfn.IFS(_対策工[[#This Row],[グループ番号]]="","",TRUE,_xlfn.XLOOKUP(_対策工[[#This Row],[グループ番号]],_グループ[グループ番号],_グループ[形式/設備名]))</f>
        <v/>
      </c>
      <c r="I276" t="str" cm="1">
        <f t="array" ref="I276">_xlfn.IFS(_対策工[[#This Row],[グループ番号]]="","",TRUE,_xlfn.XLOOKUP(_対策工[[#This Row],[グループ番号]],_グループ[グループ番号],_グループ[規格/装置名]))</f>
        <v/>
      </c>
      <c r="J276" t="str" cm="1">
        <f t="array" ref="J276">_xlfn.IFS(_対策工[[#This Row],[グループ番号]]="","",TRUE,_xlfn.XLOOKUP(_対策工[[#This Row],[グループ番号]],_グループ[グループ番号],_グループ[規模/部位]))</f>
        <v/>
      </c>
      <c r="K276" s="11"/>
      <c r="L276" s="9"/>
      <c r="M276" s="3"/>
      <c r="N276" t="str" cm="1">
        <f t="array" ref="N276">_xlfn.IFS(OR(_対策工[[#This Row],[シナリオ名称]]="",_対策工[[#This Row],[グループ番号]]=""),"",TRUE,_対策工[[#This Row],[グループ番号]]&amp;"-"&amp;_対策工[[#This Row],[制御1]]*100+_対策工[[#This Row],[制御2]])</f>
        <v/>
      </c>
      <c r="Q276" s="14"/>
      <c r="S276" s="12"/>
      <c r="T276" s="3"/>
    </row>
    <row r="277" spans="1:20">
      <c r="A277" s="6" cm="1">
        <f t="array" ref="A277">ROW()-ROW(_対策工[#Headers])</f>
        <v>276</v>
      </c>
      <c r="B277" s="6" t="str" cm="1">
        <f t="array" ref="B277">_xlfn.IFS(_対策工[[#This Row],[シナリオ名称]]="","",
RIGHT(_対策工[[#This Row],[シナリオ名称]],1)="①",1,
RIGHT(_対策工[[#This Row],[シナリオ名称]],1)="②",2,
RIGHT(_対策工[[#This Row],[シナリオ名称]],1)="③",3,
RIGHT(_対策工[[#This Row],[シナリオ名称]],1)="④",4,
ture,"")</f>
        <v/>
      </c>
      <c r="C277" s="3" t="str" cm="1">
        <f t="array" ref="C277">_xlfn.IFS(OR(_対策工[[#This Row],[シナリオ名称]]="",_対策工[[#This Row],[グループ番号]]=""),"",TRUE,COUNTIF(_xlfn.TAKE(_対策工[制御3],_対策工[[#This Row],[通し番号]]),_対策工[[#This Row],[制御3]]))</f>
        <v/>
      </c>
      <c r="D277" t="str">
        <f>_対策工[[#This Row],[シナリオ名称]]&amp;_対策工[[#This Row],[グループ番号]]</f>
        <v/>
      </c>
      <c r="E277" t="str" cm="1">
        <f t="array" ref="E277">_xlfn.IFS(_対策工[[#This Row],[グループ番号]]="","",TRUE,_xlfn.XLOOKUP(_対策工[[#This Row],[グループ番号]],_グループ[グループ番号],_グループ[施設番号]))</f>
        <v/>
      </c>
      <c r="F277" t="str" cm="1">
        <f t="array" ref="F277">_xlfn.IFS(_対策工[[#This Row],[グループ番号]]="","",TRUE,_xlfn.XLOOKUP(_対策工[[#This Row],[グループ番号]],_グループ[グループ番号],_グループ[地区名]))</f>
        <v/>
      </c>
      <c r="G277" t="str" cm="1">
        <f t="array" ref="G277">_xlfn.IFS(_対策工[[#This Row],[グループ番号]]="","",TRUE,_xlfn.XLOOKUP(_対策工[[#This Row],[グループ番号]],_グループ[グループ番号],_グループ[施設名]))</f>
        <v/>
      </c>
      <c r="H277" t="str" cm="1">
        <f t="array" ref="H277">_xlfn.IFS(_対策工[[#This Row],[グループ番号]]="","",TRUE,_xlfn.XLOOKUP(_対策工[[#This Row],[グループ番号]],_グループ[グループ番号],_グループ[形式/設備名]))</f>
        <v/>
      </c>
      <c r="I277" t="str" cm="1">
        <f t="array" ref="I277">_xlfn.IFS(_対策工[[#This Row],[グループ番号]]="","",TRUE,_xlfn.XLOOKUP(_対策工[[#This Row],[グループ番号]],_グループ[グループ番号],_グループ[規格/装置名]))</f>
        <v/>
      </c>
      <c r="J277" t="str" cm="1">
        <f t="array" ref="J277">_xlfn.IFS(_対策工[[#This Row],[グループ番号]]="","",TRUE,_xlfn.XLOOKUP(_対策工[[#This Row],[グループ番号]],_グループ[グループ番号],_グループ[規模/部位]))</f>
        <v/>
      </c>
      <c r="K277" s="11"/>
      <c r="L277" s="9"/>
      <c r="M277" s="3"/>
      <c r="N277" t="str" cm="1">
        <f t="array" ref="N277">_xlfn.IFS(OR(_対策工[[#This Row],[シナリオ名称]]="",_対策工[[#This Row],[グループ番号]]=""),"",TRUE,_対策工[[#This Row],[グループ番号]]&amp;"-"&amp;_対策工[[#This Row],[制御1]]*100+_対策工[[#This Row],[制御2]])</f>
        <v/>
      </c>
      <c r="Q277" s="14"/>
      <c r="S277" s="12"/>
      <c r="T277" s="3"/>
    </row>
    <row r="278" spans="1:20">
      <c r="A278" s="6" cm="1">
        <f t="array" ref="A278">ROW()-ROW(_対策工[#Headers])</f>
        <v>277</v>
      </c>
      <c r="B278" s="6" t="str" cm="1">
        <f t="array" ref="B278">_xlfn.IFS(_対策工[[#This Row],[シナリオ名称]]="","",
RIGHT(_対策工[[#This Row],[シナリオ名称]],1)="①",1,
RIGHT(_対策工[[#This Row],[シナリオ名称]],1)="②",2,
RIGHT(_対策工[[#This Row],[シナリオ名称]],1)="③",3,
RIGHT(_対策工[[#This Row],[シナリオ名称]],1)="④",4,
ture,"")</f>
        <v/>
      </c>
      <c r="C278" s="3" t="str" cm="1">
        <f t="array" ref="C278">_xlfn.IFS(OR(_対策工[[#This Row],[シナリオ名称]]="",_対策工[[#This Row],[グループ番号]]=""),"",TRUE,COUNTIF(_xlfn.TAKE(_対策工[制御3],_対策工[[#This Row],[通し番号]]),_対策工[[#This Row],[制御3]]))</f>
        <v/>
      </c>
      <c r="D278" t="str">
        <f>_対策工[[#This Row],[シナリオ名称]]&amp;_対策工[[#This Row],[グループ番号]]</f>
        <v/>
      </c>
      <c r="E278" t="str" cm="1">
        <f t="array" ref="E278">_xlfn.IFS(_対策工[[#This Row],[グループ番号]]="","",TRUE,_xlfn.XLOOKUP(_対策工[[#This Row],[グループ番号]],_グループ[グループ番号],_グループ[施設番号]))</f>
        <v/>
      </c>
      <c r="F278" t="str" cm="1">
        <f t="array" ref="F278">_xlfn.IFS(_対策工[[#This Row],[グループ番号]]="","",TRUE,_xlfn.XLOOKUP(_対策工[[#This Row],[グループ番号]],_グループ[グループ番号],_グループ[地区名]))</f>
        <v/>
      </c>
      <c r="G278" t="str" cm="1">
        <f t="array" ref="G278">_xlfn.IFS(_対策工[[#This Row],[グループ番号]]="","",TRUE,_xlfn.XLOOKUP(_対策工[[#This Row],[グループ番号]],_グループ[グループ番号],_グループ[施設名]))</f>
        <v/>
      </c>
      <c r="H278" t="str" cm="1">
        <f t="array" ref="H278">_xlfn.IFS(_対策工[[#This Row],[グループ番号]]="","",TRUE,_xlfn.XLOOKUP(_対策工[[#This Row],[グループ番号]],_グループ[グループ番号],_グループ[形式/設備名]))</f>
        <v/>
      </c>
      <c r="I278" t="str" cm="1">
        <f t="array" ref="I278">_xlfn.IFS(_対策工[[#This Row],[グループ番号]]="","",TRUE,_xlfn.XLOOKUP(_対策工[[#This Row],[グループ番号]],_グループ[グループ番号],_グループ[規格/装置名]))</f>
        <v/>
      </c>
      <c r="J278" t="str" cm="1">
        <f t="array" ref="J278">_xlfn.IFS(_対策工[[#This Row],[グループ番号]]="","",TRUE,_xlfn.XLOOKUP(_対策工[[#This Row],[グループ番号]],_グループ[グループ番号],_グループ[規模/部位]))</f>
        <v/>
      </c>
      <c r="K278" s="11"/>
      <c r="L278" s="9"/>
      <c r="M278" s="3"/>
      <c r="N278" t="str" cm="1">
        <f t="array" ref="N278">_xlfn.IFS(OR(_対策工[[#This Row],[シナリオ名称]]="",_対策工[[#This Row],[グループ番号]]=""),"",TRUE,_対策工[[#This Row],[グループ番号]]&amp;"-"&amp;_対策工[[#This Row],[制御1]]*100+_対策工[[#This Row],[制御2]])</f>
        <v/>
      </c>
      <c r="Q278" s="14"/>
      <c r="S278" s="12"/>
      <c r="T278" s="3"/>
    </row>
    <row r="279" spans="1:20">
      <c r="A279" s="6" cm="1">
        <f t="array" ref="A279">ROW()-ROW(_対策工[#Headers])</f>
        <v>278</v>
      </c>
      <c r="B279" s="6" t="str" cm="1">
        <f t="array" ref="B279">_xlfn.IFS(_対策工[[#This Row],[シナリオ名称]]="","",
RIGHT(_対策工[[#This Row],[シナリオ名称]],1)="①",1,
RIGHT(_対策工[[#This Row],[シナリオ名称]],1)="②",2,
RIGHT(_対策工[[#This Row],[シナリオ名称]],1)="③",3,
RIGHT(_対策工[[#This Row],[シナリオ名称]],1)="④",4,
ture,"")</f>
        <v/>
      </c>
      <c r="C279" s="3" t="str" cm="1">
        <f t="array" ref="C279">_xlfn.IFS(OR(_対策工[[#This Row],[シナリオ名称]]="",_対策工[[#This Row],[グループ番号]]=""),"",TRUE,COUNTIF(_xlfn.TAKE(_対策工[制御3],_対策工[[#This Row],[通し番号]]),_対策工[[#This Row],[制御3]]))</f>
        <v/>
      </c>
      <c r="D279" t="str">
        <f>_対策工[[#This Row],[シナリオ名称]]&amp;_対策工[[#This Row],[グループ番号]]</f>
        <v/>
      </c>
      <c r="E279" t="str" cm="1">
        <f t="array" ref="E279">_xlfn.IFS(_対策工[[#This Row],[グループ番号]]="","",TRUE,_xlfn.XLOOKUP(_対策工[[#This Row],[グループ番号]],_グループ[グループ番号],_グループ[施設番号]))</f>
        <v/>
      </c>
      <c r="F279" t="str" cm="1">
        <f t="array" ref="F279">_xlfn.IFS(_対策工[[#This Row],[グループ番号]]="","",TRUE,_xlfn.XLOOKUP(_対策工[[#This Row],[グループ番号]],_グループ[グループ番号],_グループ[地区名]))</f>
        <v/>
      </c>
      <c r="G279" t="str" cm="1">
        <f t="array" ref="G279">_xlfn.IFS(_対策工[[#This Row],[グループ番号]]="","",TRUE,_xlfn.XLOOKUP(_対策工[[#This Row],[グループ番号]],_グループ[グループ番号],_グループ[施設名]))</f>
        <v/>
      </c>
      <c r="H279" t="str" cm="1">
        <f t="array" ref="H279">_xlfn.IFS(_対策工[[#This Row],[グループ番号]]="","",TRUE,_xlfn.XLOOKUP(_対策工[[#This Row],[グループ番号]],_グループ[グループ番号],_グループ[形式/設備名]))</f>
        <v/>
      </c>
      <c r="I279" t="str" cm="1">
        <f t="array" ref="I279">_xlfn.IFS(_対策工[[#This Row],[グループ番号]]="","",TRUE,_xlfn.XLOOKUP(_対策工[[#This Row],[グループ番号]],_グループ[グループ番号],_グループ[規格/装置名]))</f>
        <v/>
      </c>
      <c r="J279" t="str" cm="1">
        <f t="array" ref="J279">_xlfn.IFS(_対策工[[#This Row],[グループ番号]]="","",TRUE,_xlfn.XLOOKUP(_対策工[[#This Row],[グループ番号]],_グループ[グループ番号],_グループ[規模/部位]))</f>
        <v/>
      </c>
      <c r="K279" s="11"/>
      <c r="L279" s="9"/>
      <c r="M279" s="3"/>
      <c r="N279" t="str" cm="1">
        <f t="array" ref="N279">_xlfn.IFS(OR(_対策工[[#This Row],[シナリオ名称]]="",_対策工[[#This Row],[グループ番号]]=""),"",TRUE,_対策工[[#This Row],[グループ番号]]&amp;"-"&amp;_対策工[[#This Row],[制御1]]*100+_対策工[[#This Row],[制御2]])</f>
        <v/>
      </c>
      <c r="Q279" s="14"/>
      <c r="S279" s="12"/>
      <c r="T279" s="3"/>
    </row>
    <row r="280" spans="1:20">
      <c r="A280" s="6" cm="1">
        <f t="array" ref="A280">ROW()-ROW(_対策工[#Headers])</f>
        <v>279</v>
      </c>
      <c r="B280" s="6" t="str" cm="1">
        <f t="array" ref="B280">_xlfn.IFS(_対策工[[#This Row],[シナリオ名称]]="","",
RIGHT(_対策工[[#This Row],[シナリオ名称]],1)="①",1,
RIGHT(_対策工[[#This Row],[シナリオ名称]],1)="②",2,
RIGHT(_対策工[[#This Row],[シナリオ名称]],1)="③",3,
RIGHT(_対策工[[#This Row],[シナリオ名称]],1)="④",4,
ture,"")</f>
        <v/>
      </c>
      <c r="C280" s="3" t="str" cm="1">
        <f t="array" ref="C280">_xlfn.IFS(OR(_対策工[[#This Row],[シナリオ名称]]="",_対策工[[#This Row],[グループ番号]]=""),"",TRUE,COUNTIF(_xlfn.TAKE(_対策工[制御3],_対策工[[#This Row],[通し番号]]),_対策工[[#This Row],[制御3]]))</f>
        <v/>
      </c>
      <c r="D280" t="str">
        <f>_対策工[[#This Row],[シナリオ名称]]&amp;_対策工[[#This Row],[グループ番号]]</f>
        <v/>
      </c>
      <c r="E280" t="str" cm="1">
        <f t="array" ref="E280">_xlfn.IFS(_対策工[[#This Row],[グループ番号]]="","",TRUE,_xlfn.XLOOKUP(_対策工[[#This Row],[グループ番号]],_グループ[グループ番号],_グループ[施設番号]))</f>
        <v/>
      </c>
      <c r="F280" t="str" cm="1">
        <f t="array" ref="F280">_xlfn.IFS(_対策工[[#This Row],[グループ番号]]="","",TRUE,_xlfn.XLOOKUP(_対策工[[#This Row],[グループ番号]],_グループ[グループ番号],_グループ[地区名]))</f>
        <v/>
      </c>
      <c r="G280" t="str" cm="1">
        <f t="array" ref="G280">_xlfn.IFS(_対策工[[#This Row],[グループ番号]]="","",TRUE,_xlfn.XLOOKUP(_対策工[[#This Row],[グループ番号]],_グループ[グループ番号],_グループ[施設名]))</f>
        <v/>
      </c>
      <c r="H280" t="str" cm="1">
        <f t="array" ref="H280">_xlfn.IFS(_対策工[[#This Row],[グループ番号]]="","",TRUE,_xlfn.XLOOKUP(_対策工[[#This Row],[グループ番号]],_グループ[グループ番号],_グループ[形式/設備名]))</f>
        <v/>
      </c>
      <c r="I280" t="str" cm="1">
        <f t="array" ref="I280">_xlfn.IFS(_対策工[[#This Row],[グループ番号]]="","",TRUE,_xlfn.XLOOKUP(_対策工[[#This Row],[グループ番号]],_グループ[グループ番号],_グループ[規格/装置名]))</f>
        <v/>
      </c>
      <c r="J280" t="str" cm="1">
        <f t="array" ref="J280">_xlfn.IFS(_対策工[[#This Row],[グループ番号]]="","",TRUE,_xlfn.XLOOKUP(_対策工[[#This Row],[グループ番号]],_グループ[グループ番号],_グループ[規模/部位]))</f>
        <v/>
      </c>
      <c r="K280" s="11"/>
      <c r="L280" s="9"/>
      <c r="M280" s="3"/>
      <c r="N280" t="str" cm="1">
        <f t="array" ref="N280">_xlfn.IFS(OR(_対策工[[#This Row],[シナリオ名称]]="",_対策工[[#This Row],[グループ番号]]=""),"",TRUE,_対策工[[#This Row],[グループ番号]]&amp;"-"&amp;_対策工[[#This Row],[制御1]]*100+_対策工[[#This Row],[制御2]])</f>
        <v/>
      </c>
      <c r="Q280" s="14"/>
      <c r="S280" s="12"/>
      <c r="T280" s="3"/>
    </row>
    <row r="281" spans="1:20">
      <c r="A281" s="6" cm="1">
        <f t="array" ref="A281">ROW()-ROW(_対策工[#Headers])</f>
        <v>280</v>
      </c>
      <c r="B281" s="6" t="str" cm="1">
        <f t="array" ref="B281">_xlfn.IFS(_対策工[[#This Row],[シナリオ名称]]="","",
RIGHT(_対策工[[#This Row],[シナリオ名称]],1)="①",1,
RIGHT(_対策工[[#This Row],[シナリオ名称]],1)="②",2,
RIGHT(_対策工[[#This Row],[シナリオ名称]],1)="③",3,
RIGHT(_対策工[[#This Row],[シナリオ名称]],1)="④",4,
ture,"")</f>
        <v/>
      </c>
      <c r="C281" s="3" t="str" cm="1">
        <f t="array" ref="C281">_xlfn.IFS(OR(_対策工[[#This Row],[シナリオ名称]]="",_対策工[[#This Row],[グループ番号]]=""),"",TRUE,COUNTIF(_xlfn.TAKE(_対策工[制御3],_対策工[[#This Row],[通し番号]]),_対策工[[#This Row],[制御3]]))</f>
        <v/>
      </c>
      <c r="D281" t="str">
        <f>_対策工[[#This Row],[シナリオ名称]]&amp;_対策工[[#This Row],[グループ番号]]</f>
        <v/>
      </c>
      <c r="E281" t="str" cm="1">
        <f t="array" ref="E281">_xlfn.IFS(_対策工[[#This Row],[グループ番号]]="","",TRUE,_xlfn.XLOOKUP(_対策工[[#This Row],[グループ番号]],_グループ[グループ番号],_グループ[施設番号]))</f>
        <v/>
      </c>
      <c r="F281" t="str" cm="1">
        <f t="array" ref="F281">_xlfn.IFS(_対策工[[#This Row],[グループ番号]]="","",TRUE,_xlfn.XLOOKUP(_対策工[[#This Row],[グループ番号]],_グループ[グループ番号],_グループ[地区名]))</f>
        <v/>
      </c>
      <c r="G281" t="str" cm="1">
        <f t="array" ref="G281">_xlfn.IFS(_対策工[[#This Row],[グループ番号]]="","",TRUE,_xlfn.XLOOKUP(_対策工[[#This Row],[グループ番号]],_グループ[グループ番号],_グループ[施設名]))</f>
        <v/>
      </c>
      <c r="H281" t="str" cm="1">
        <f t="array" ref="H281">_xlfn.IFS(_対策工[[#This Row],[グループ番号]]="","",TRUE,_xlfn.XLOOKUP(_対策工[[#This Row],[グループ番号]],_グループ[グループ番号],_グループ[形式/設備名]))</f>
        <v/>
      </c>
      <c r="I281" t="str" cm="1">
        <f t="array" ref="I281">_xlfn.IFS(_対策工[[#This Row],[グループ番号]]="","",TRUE,_xlfn.XLOOKUP(_対策工[[#This Row],[グループ番号]],_グループ[グループ番号],_グループ[規格/装置名]))</f>
        <v/>
      </c>
      <c r="J281" t="str" cm="1">
        <f t="array" ref="J281">_xlfn.IFS(_対策工[[#This Row],[グループ番号]]="","",TRUE,_xlfn.XLOOKUP(_対策工[[#This Row],[グループ番号]],_グループ[グループ番号],_グループ[規模/部位]))</f>
        <v/>
      </c>
      <c r="K281" s="11"/>
      <c r="L281" s="9"/>
      <c r="M281" s="3"/>
      <c r="N281" t="str" cm="1">
        <f t="array" ref="N281">_xlfn.IFS(OR(_対策工[[#This Row],[シナリオ名称]]="",_対策工[[#This Row],[グループ番号]]=""),"",TRUE,_対策工[[#This Row],[グループ番号]]&amp;"-"&amp;_対策工[[#This Row],[制御1]]*100+_対策工[[#This Row],[制御2]])</f>
        <v/>
      </c>
      <c r="Q281" s="14"/>
      <c r="S281" s="12"/>
      <c r="T281" s="3"/>
    </row>
    <row r="282" spans="1:20">
      <c r="A282" s="6" cm="1">
        <f t="array" ref="A282">ROW()-ROW(_対策工[#Headers])</f>
        <v>281</v>
      </c>
      <c r="B282" s="6" t="str" cm="1">
        <f t="array" ref="B282">_xlfn.IFS(_対策工[[#This Row],[シナリオ名称]]="","",
RIGHT(_対策工[[#This Row],[シナリオ名称]],1)="①",1,
RIGHT(_対策工[[#This Row],[シナリオ名称]],1)="②",2,
RIGHT(_対策工[[#This Row],[シナリオ名称]],1)="③",3,
RIGHT(_対策工[[#This Row],[シナリオ名称]],1)="④",4,
ture,"")</f>
        <v/>
      </c>
      <c r="C282" s="3" t="str" cm="1">
        <f t="array" ref="C282">_xlfn.IFS(OR(_対策工[[#This Row],[シナリオ名称]]="",_対策工[[#This Row],[グループ番号]]=""),"",TRUE,COUNTIF(_xlfn.TAKE(_対策工[制御3],_対策工[[#This Row],[通し番号]]),_対策工[[#This Row],[制御3]]))</f>
        <v/>
      </c>
      <c r="D282" t="str">
        <f>_対策工[[#This Row],[シナリオ名称]]&amp;_対策工[[#This Row],[グループ番号]]</f>
        <v/>
      </c>
      <c r="E282" t="str" cm="1">
        <f t="array" ref="E282">_xlfn.IFS(_対策工[[#This Row],[グループ番号]]="","",TRUE,_xlfn.XLOOKUP(_対策工[[#This Row],[グループ番号]],_グループ[グループ番号],_グループ[施設番号]))</f>
        <v/>
      </c>
      <c r="F282" t="str" cm="1">
        <f t="array" ref="F282">_xlfn.IFS(_対策工[[#This Row],[グループ番号]]="","",TRUE,_xlfn.XLOOKUP(_対策工[[#This Row],[グループ番号]],_グループ[グループ番号],_グループ[地区名]))</f>
        <v/>
      </c>
      <c r="G282" t="str" cm="1">
        <f t="array" ref="G282">_xlfn.IFS(_対策工[[#This Row],[グループ番号]]="","",TRUE,_xlfn.XLOOKUP(_対策工[[#This Row],[グループ番号]],_グループ[グループ番号],_グループ[施設名]))</f>
        <v/>
      </c>
      <c r="H282" t="str" cm="1">
        <f t="array" ref="H282">_xlfn.IFS(_対策工[[#This Row],[グループ番号]]="","",TRUE,_xlfn.XLOOKUP(_対策工[[#This Row],[グループ番号]],_グループ[グループ番号],_グループ[形式/設備名]))</f>
        <v/>
      </c>
      <c r="I282" t="str" cm="1">
        <f t="array" ref="I282">_xlfn.IFS(_対策工[[#This Row],[グループ番号]]="","",TRUE,_xlfn.XLOOKUP(_対策工[[#This Row],[グループ番号]],_グループ[グループ番号],_グループ[規格/装置名]))</f>
        <v/>
      </c>
      <c r="J282" t="str" cm="1">
        <f t="array" ref="J282">_xlfn.IFS(_対策工[[#This Row],[グループ番号]]="","",TRUE,_xlfn.XLOOKUP(_対策工[[#This Row],[グループ番号]],_グループ[グループ番号],_グループ[規模/部位]))</f>
        <v/>
      </c>
      <c r="K282" s="11"/>
      <c r="L282" s="9"/>
      <c r="M282" s="3"/>
      <c r="N282" t="str" cm="1">
        <f t="array" ref="N282">_xlfn.IFS(OR(_対策工[[#This Row],[シナリオ名称]]="",_対策工[[#This Row],[グループ番号]]=""),"",TRUE,_対策工[[#This Row],[グループ番号]]&amp;"-"&amp;_対策工[[#This Row],[制御1]]*100+_対策工[[#This Row],[制御2]])</f>
        <v/>
      </c>
      <c r="Q282" s="14"/>
      <c r="S282" s="12"/>
      <c r="T282" s="3"/>
    </row>
    <row r="283" spans="1:20">
      <c r="A283" s="6" cm="1">
        <f t="array" ref="A283">ROW()-ROW(_対策工[#Headers])</f>
        <v>282</v>
      </c>
      <c r="B283" s="6" t="str" cm="1">
        <f t="array" ref="B283">_xlfn.IFS(_対策工[[#This Row],[シナリオ名称]]="","",
RIGHT(_対策工[[#This Row],[シナリオ名称]],1)="①",1,
RIGHT(_対策工[[#This Row],[シナリオ名称]],1)="②",2,
RIGHT(_対策工[[#This Row],[シナリオ名称]],1)="③",3,
RIGHT(_対策工[[#This Row],[シナリオ名称]],1)="④",4,
ture,"")</f>
        <v/>
      </c>
      <c r="C283" s="3" t="str" cm="1">
        <f t="array" ref="C283">_xlfn.IFS(OR(_対策工[[#This Row],[シナリオ名称]]="",_対策工[[#This Row],[グループ番号]]=""),"",TRUE,COUNTIF(_xlfn.TAKE(_対策工[制御3],_対策工[[#This Row],[通し番号]]),_対策工[[#This Row],[制御3]]))</f>
        <v/>
      </c>
      <c r="D283" t="str">
        <f>_対策工[[#This Row],[シナリオ名称]]&amp;_対策工[[#This Row],[グループ番号]]</f>
        <v/>
      </c>
      <c r="E283" t="str" cm="1">
        <f t="array" ref="E283">_xlfn.IFS(_対策工[[#This Row],[グループ番号]]="","",TRUE,_xlfn.XLOOKUP(_対策工[[#This Row],[グループ番号]],_グループ[グループ番号],_グループ[施設番号]))</f>
        <v/>
      </c>
      <c r="F283" t="str" cm="1">
        <f t="array" ref="F283">_xlfn.IFS(_対策工[[#This Row],[グループ番号]]="","",TRUE,_xlfn.XLOOKUP(_対策工[[#This Row],[グループ番号]],_グループ[グループ番号],_グループ[地区名]))</f>
        <v/>
      </c>
      <c r="G283" t="str" cm="1">
        <f t="array" ref="G283">_xlfn.IFS(_対策工[[#This Row],[グループ番号]]="","",TRUE,_xlfn.XLOOKUP(_対策工[[#This Row],[グループ番号]],_グループ[グループ番号],_グループ[施設名]))</f>
        <v/>
      </c>
      <c r="H283" t="str" cm="1">
        <f t="array" ref="H283">_xlfn.IFS(_対策工[[#This Row],[グループ番号]]="","",TRUE,_xlfn.XLOOKUP(_対策工[[#This Row],[グループ番号]],_グループ[グループ番号],_グループ[形式/設備名]))</f>
        <v/>
      </c>
      <c r="I283" t="str" cm="1">
        <f t="array" ref="I283">_xlfn.IFS(_対策工[[#This Row],[グループ番号]]="","",TRUE,_xlfn.XLOOKUP(_対策工[[#This Row],[グループ番号]],_グループ[グループ番号],_グループ[規格/装置名]))</f>
        <v/>
      </c>
      <c r="J283" t="str" cm="1">
        <f t="array" ref="J283">_xlfn.IFS(_対策工[[#This Row],[グループ番号]]="","",TRUE,_xlfn.XLOOKUP(_対策工[[#This Row],[グループ番号]],_グループ[グループ番号],_グループ[規模/部位]))</f>
        <v/>
      </c>
      <c r="K283" s="11"/>
      <c r="L283" s="9"/>
      <c r="M283" s="3"/>
      <c r="N283" t="str" cm="1">
        <f t="array" ref="N283">_xlfn.IFS(OR(_対策工[[#This Row],[シナリオ名称]]="",_対策工[[#This Row],[グループ番号]]=""),"",TRUE,_対策工[[#This Row],[グループ番号]]&amp;"-"&amp;_対策工[[#This Row],[制御1]]*100+_対策工[[#This Row],[制御2]])</f>
        <v/>
      </c>
      <c r="Q283" s="14"/>
      <c r="S283" s="12"/>
      <c r="T283" s="3"/>
    </row>
    <row r="284" spans="1:20">
      <c r="A284" s="6" cm="1">
        <f t="array" ref="A284">ROW()-ROW(_対策工[#Headers])</f>
        <v>283</v>
      </c>
      <c r="B284" s="6" t="str" cm="1">
        <f t="array" ref="B284">_xlfn.IFS(_対策工[[#This Row],[シナリオ名称]]="","",
RIGHT(_対策工[[#This Row],[シナリオ名称]],1)="①",1,
RIGHT(_対策工[[#This Row],[シナリオ名称]],1)="②",2,
RIGHT(_対策工[[#This Row],[シナリオ名称]],1)="③",3,
RIGHT(_対策工[[#This Row],[シナリオ名称]],1)="④",4,
ture,"")</f>
        <v/>
      </c>
      <c r="C284" s="3" t="str" cm="1">
        <f t="array" ref="C284">_xlfn.IFS(OR(_対策工[[#This Row],[シナリオ名称]]="",_対策工[[#This Row],[グループ番号]]=""),"",TRUE,COUNTIF(_xlfn.TAKE(_対策工[制御3],_対策工[[#This Row],[通し番号]]),_対策工[[#This Row],[制御3]]))</f>
        <v/>
      </c>
      <c r="D284" t="str">
        <f>_対策工[[#This Row],[シナリオ名称]]&amp;_対策工[[#This Row],[グループ番号]]</f>
        <v/>
      </c>
      <c r="E284" t="str" cm="1">
        <f t="array" ref="E284">_xlfn.IFS(_対策工[[#This Row],[グループ番号]]="","",TRUE,_xlfn.XLOOKUP(_対策工[[#This Row],[グループ番号]],_グループ[グループ番号],_グループ[施設番号]))</f>
        <v/>
      </c>
      <c r="F284" t="str" cm="1">
        <f t="array" ref="F284">_xlfn.IFS(_対策工[[#This Row],[グループ番号]]="","",TRUE,_xlfn.XLOOKUP(_対策工[[#This Row],[グループ番号]],_グループ[グループ番号],_グループ[地区名]))</f>
        <v/>
      </c>
      <c r="G284" t="str" cm="1">
        <f t="array" ref="G284">_xlfn.IFS(_対策工[[#This Row],[グループ番号]]="","",TRUE,_xlfn.XLOOKUP(_対策工[[#This Row],[グループ番号]],_グループ[グループ番号],_グループ[施設名]))</f>
        <v/>
      </c>
      <c r="H284" t="str" cm="1">
        <f t="array" ref="H284">_xlfn.IFS(_対策工[[#This Row],[グループ番号]]="","",TRUE,_xlfn.XLOOKUP(_対策工[[#This Row],[グループ番号]],_グループ[グループ番号],_グループ[形式/設備名]))</f>
        <v/>
      </c>
      <c r="I284" t="str" cm="1">
        <f t="array" ref="I284">_xlfn.IFS(_対策工[[#This Row],[グループ番号]]="","",TRUE,_xlfn.XLOOKUP(_対策工[[#This Row],[グループ番号]],_グループ[グループ番号],_グループ[規格/装置名]))</f>
        <v/>
      </c>
      <c r="J284" t="str" cm="1">
        <f t="array" ref="J284">_xlfn.IFS(_対策工[[#This Row],[グループ番号]]="","",TRUE,_xlfn.XLOOKUP(_対策工[[#This Row],[グループ番号]],_グループ[グループ番号],_グループ[規模/部位]))</f>
        <v/>
      </c>
      <c r="K284" s="11"/>
      <c r="L284" s="9"/>
      <c r="M284" s="3"/>
      <c r="N284" t="str" cm="1">
        <f t="array" ref="N284">_xlfn.IFS(OR(_対策工[[#This Row],[シナリオ名称]]="",_対策工[[#This Row],[グループ番号]]=""),"",TRUE,_対策工[[#This Row],[グループ番号]]&amp;"-"&amp;_対策工[[#This Row],[制御1]]*100+_対策工[[#This Row],[制御2]])</f>
        <v/>
      </c>
      <c r="Q284" s="14"/>
      <c r="S284" s="12"/>
      <c r="T284" s="3"/>
    </row>
    <row r="285" spans="1:20">
      <c r="A285" s="6" cm="1">
        <f t="array" ref="A285">ROW()-ROW(_対策工[#Headers])</f>
        <v>284</v>
      </c>
      <c r="B285" s="6" t="str" cm="1">
        <f t="array" ref="B285">_xlfn.IFS(_対策工[[#This Row],[シナリオ名称]]="","",
RIGHT(_対策工[[#This Row],[シナリオ名称]],1)="①",1,
RIGHT(_対策工[[#This Row],[シナリオ名称]],1)="②",2,
RIGHT(_対策工[[#This Row],[シナリオ名称]],1)="③",3,
RIGHT(_対策工[[#This Row],[シナリオ名称]],1)="④",4,
ture,"")</f>
        <v/>
      </c>
      <c r="C285" s="3" t="str" cm="1">
        <f t="array" ref="C285">_xlfn.IFS(OR(_対策工[[#This Row],[シナリオ名称]]="",_対策工[[#This Row],[グループ番号]]=""),"",TRUE,COUNTIF(_xlfn.TAKE(_対策工[制御3],_対策工[[#This Row],[通し番号]]),_対策工[[#This Row],[制御3]]))</f>
        <v/>
      </c>
      <c r="D285" t="str">
        <f>_対策工[[#This Row],[シナリオ名称]]&amp;_対策工[[#This Row],[グループ番号]]</f>
        <v/>
      </c>
      <c r="E285" t="str" cm="1">
        <f t="array" ref="E285">_xlfn.IFS(_対策工[[#This Row],[グループ番号]]="","",TRUE,_xlfn.XLOOKUP(_対策工[[#This Row],[グループ番号]],_グループ[グループ番号],_グループ[施設番号]))</f>
        <v/>
      </c>
      <c r="F285" t="str" cm="1">
        <f t="array" ref="F285">_xlfn.IFS(_対策工[[#This Row],[グループ番号]]="","",TRUE,_xlfn.XLOOKUP(_対策工[[#This Row],[グループ番号]],_グループ[グループ番号],_グループ[地区名]))</f>
        <v/>
      </c>
      <c r="G285" t="str" cm="1">
        <f t="array" ref="G285">_xlfn.IFS(_対策工[[#This Row],[グループ番号]]="","",TRUE,_xlfn.XLOOKUP(_対策工[[#This Row],[グループ番号]],_グループ[グループ番号],_グループ[施設名]))</f>
        <v/>
      </c>
      <c r="H285" t="str" cm="1">
        <f t="array" ref="H285">_xlfn.IFS(_対策工[[#This Row],[グループ番号]]="","",TRUE,_xlfn.XLOOKUP(_対策工[[#This Row],[グループ番号]],_グループ[グループ番号],_グループ[形式/設備名]))</f>
        <v/>
      </c>
      <c r="I285" t="str" cm="1">
        <f t="array" ref="I285">_xlfn.IFS(_対策工[[#This Row],[グループ番号]]="","",TRUE,_xlfn.XLOOKUP(_対策工[[#This Row],[グループ番号]],_グループ[グループ番号],_グループ[規格/装置名]))</f>
        <v/>
      </c>
      <c r="J285" t="str" cm="1">
        <f t="array" ref="J285">_xlfn.IFS(_対策工[[#This Row],[グループ番号]]="","",TRUE,_xlfn.XLOOKUP(_対策工[[#This Row],[グループ番号]],_グループ[グループ番号],_グループ[規模/部位]))</f>
        <v/>
      </c>
      <c r="K285" s="11"/>
      <c r="L285" s="9"/>
      <c r="M285" s="3"/>
      <c r="N285" t="str" cm="1">
        <f t="array" ref="N285">_xlfn.IFS(OR(_対策工[[#This Row],[シナリオ名称]]="",_対策工[[#This Row],[グループ番号]]=""),"",TRUE,_対策工[[#This Row],[グループ番号]]&amp;"-"&amp;_対策工[[#This Row],[制御1]]*100+_対策工[[#This Row],[制御2]])</f>
        <v/>
      </c>
      <c r="Q285" s="14"/>
      <c r="S285" s="12"/>
      <c r="T285" s="3"/>
    </row>
    <row r="286" spans="1:20">
      <c r="A286" s="6" cm="1">
        <f t="array" ref="A286">ROW()-ROW(_対策工[#Headers])</f>
        <v>285</v>
      </c>
      <c r="B286" s="6" t="str" cm="1">
        <f t="array" ref="B286">_xlfn.IFS(_対策工[[#This Row],[シナリオ名称]]="","",
RIGHT(_対策工[[#This Row],[シナリオ名称]],1)="①",1,
RIGHT(_対策工[[#This Row],[シナリオ名称]],1)="②",2,
RIGHT(_対策工[[#This Row],[シナリオ名称]],1)="③",3,
RIGHT(_対策工[[#This Row],[シナリオ名称]],1)="④",4,
ture,"")</f>
        <v/>
      </c>
      <c r="C286" s="3" t="str" cm="1">
        <f t="array" ref="C286">_xlfn.IFS(OR(_対策工[[#This Row],[シナリオ名称]]="",_対策工[[#This Row],[グループ番号]]=""),"",TRUE,COUNTIF(_xlfn.TAKE(_対策工[制御3],_対策工[[#This Row],[通し番号]]),_対策工[[#This Row],[制御3]]))</f>
        <v/>
      </c>
      <c r="D286" t="str">
        <f>_対策工[[#This Row],[シナリオ名称]]&amp;_対策工[[#This Row],[グループ番号]]</f>
        <v/>
      </c>
      <c r="E286" t="str" cm="1">
        <f t="array" ref="E286">_xlfn.IFS(_対策工[[#This Row],[グループ番号]]="","",TRUE,_xlfn.XLOOKUP(_対策工[[#This Row],[グループ番号]],_グループ[グループ番号],_グループ[施設番号]))</f>
        <v/>
      </c>
      <c r="F286" t="str" cm="1">
        <f t="array" ref="F286">_xlfn.IFS(_対策工[[#This Row],[グループ番号]]="","",TRUE,_xlfn.XLOOKUP(_対策工[[#This Row],[グループ番号]],_グループ[グループ番号],_グループ[地区名]))</f>
        <v/>
      </c>
      <c r="G286" t="str" cm="1">
        <f t="array" ref="G286">_xlfn.IFS(_対策工[[#This Row],[グループ番号]]="","",TRUE,_xlfn.XLOOKUP(_対策工[[#This Row],[グループ番号]],_グループ[グループ番号],_グループ[施設名]))</f>
        <v/>
      </c>
      <c r="H286" t="str" cm="1">
        <f t="array" ref="H286">_xlfn.IFS(_対策工[[#This Row],[グループ番号]]="","",TRUE,_xlfn.XLOOKUP(_対策工[[#This Row],[グループ番号]],_グループ[グループ番号],_グループ[形式/設備名]))</f>
        <v/>
      </c>
      <c r="I286" t="str" cm="1">
        <f t="array" ref="I286">_xlfn.IFS(_対策工[[#This Row],[グループ番号]]="","",TRUE,_xlfn.XLOOKUP(_対策工[[#This Row],[グループ番号]],_グループ[グループ番号],_グループ[規格/装置名]))</f>
        <v/>
      </c>
      <c r="J286" t="str" cm="1">
        <f t="array" ref="J286">_xlfn.IFS(_対策工[[#This Row],[グループ番号]]="","",TRUE,_xlfn.XLOOKUP(_対策工[[#This Row],[グループ番号]],_グループ[グループ番号],_グループ[規模/部位]))</f>
        <v/>
      </c>
      <c r="K286" s="11"/>
      <c r="L286" s="9"/>
      <c r="M286" s="3"/>
      <c r="N286" t="str" cm="1">
        <f t="array" ref="N286">_xlfn.IFS(OR(_対策工[[#This Row],[シナリオ名称]]="",_対策工[[#This Row],[グループ番号]]=""),"",TRUE,_対策工[[#This Row],[グループ番号]]&amp;"-"&amp;_対策工[[#This Row],[制御1]]*100+_対策工[[#This Row],[制御2]])</f>
        <v/>
      </c>
      <c r="Q286" s="14"/>
      <c r="S286" s="12"/>
      <c r="T286" s="3"/>
    </row>
    <row r="287" spans="1:20">
      <c r="A287" s="6" cm="1">
        <f t="array" ref="A287">ROW()-ROW(_対策工[#Headers])</f>
        <v>286</v>
      </c>
      <c r="B287" s="6" t="str" cm="1">
        <f t="array" ref="B287">_xlfn.IFS(_対策工[[#This Row],[シナリオ名称]]="","",
RIGHT(_対策工[[#This Row],[シナリオ名称]],1)="①",1,
RIGHT(_対策工[[#This Row],[シナリオ名称]],1)="②",2,
RIGHT(_対策工[[#This Row],[シナリオ名称]],1)="③",3,
RIGHT(_対策工[[#This Row],[シナリオ名称]],1)="④",4,
ture,"")</f>
        <v/>
      </c>
      <c r="C287" s="3" t="str" cm="1">
        <f t="array" ref="C287">_xlfn.IFS(OR(_対策工[[#This Row],[シナリオ名称]]="",_対策工[[#This Row],[グループ番号]]=""),"",TRUE,COUNTIF(_xlfn.TAKE(_対策工[制御3],_対策工[[#This Row],[通し番号]]),_対策工[[#This Row],[制御3]]))</f>
        <v/>
      </c>
      <c r="D287" t="str">
        <f>_対策工[[#This Row],[シナリオ名称]]&amp;_対策工[[#This Row],[グループ番号]]</f>
        <v/>
      </c>
      <c r="E287" t="str" cm="1">
        <f t="array" ref="E287">_xlfn.IFS(_対策工[[#This Row],[グループ番号]]="","",TRUE,_xlfn.XLOOKUP(_対策工[[#This Row],[グループ番号]],_グループ[グループ番号],_グループ[施設番号]))</f>
        <v/>
      </c>
      <c r="F287" t="str" cm="1">
        <f t="array" ref="F287">_xlfn.IFS(_対策工[[#This Row],[グループ番号]]="","",TRUE,_xlfn.XLOOKUP(_対策工[[#This Row],[グループ番号]],_グループ[グループ番号],_グループ[地区名]))</f>
        <v/>
      </c>
      <c r="G287" t="str" cm="1">
        <f t="array" ref="G287">_xlfn.IFS(_対策工[[#This Row],[グループ番号]]="","",TRUE,_xlfn.XLOOKUP(_対策工[[#This Row],[グループ番号]],_グループ[グループ番号],_グループ[施設名]))</f>
        <v/>
      </c>
      <c r="H287" t="str" cm="1">
        <f t="array" ref="H287">_xlfn.IFS(_対策工[[#This Row],[グループ番号]]="","",TRUE,_xlfn.XLOOKUP(_対策工[[#This Row],[グループ番号]],_グループ[グループ番号],_グループ[形式/設備名]))</f>
        <v/>
      </c>
      <c r="I287" t="str" cm="1">
        <f t="array" ref="I287">_xlfn.IFS(_対策工[[#This Row],[グループ番号]]="","",TRUE,_xlfn.XLOOKUP(_対策工[[#This Row],[グループ番号]],_グループ[グループ番号],_グループ[規格/装置名]))</f>
        <v/>
      </c>
      <c r="J287" t="str" cm="1">
        <f t="array" ref="J287">_xlfn.IFS(_対策工[[#This Row],[グループ番号]]="","",TRUE,_xlfn.XLOOKUP(_対策工[[#This Row],[グループ番号]],_グループ[グループ番号],_グループ[規模/部位]))</f>
        <v/>
      </c>
      <c r="K287" s="11"/>
      <c r="L287" s="9"/>
      <c r="M287" s="3"/>
      <c r="N287" t="str" cm="1">
        <f t="array" ref="N287">_xlfn.IFS(OR(_対策工[[#This Row],[シナリオ名称]]="",_対策工[[#This Row],[グループ番号]]=""),"",TRUE,_対策工[[#This Row],[グループ番号]]&amp;"-"&amp;_対策工[[#This Row],[制御1]]*100+_対策工[[#This Row],[制御2]])</f>
        <v/>
      </c>
      <c r="Q287" s="14"/>
      <c r="S287" s="12"/>
      <c r="T287" s="3"/>
    </row>
    <row r="288" spans="1:20">
      <c r="A288" s="6" cm="1">
        <f t="array" ref="A288">ROW()-ROW(_対策工[#Headers])</f>
        <v>287</v>
      </c>
      <c r="B288" s="6" t="str" cm="1">
        <f t="array" ref="B288">_xlfn.IFS(_対策工[[#This Row],[シナリオ名称]]="","",
RIGHT(_対策工[[#This Row],[シナリオ名称]],1)="①",1,
RIGHT(_対策工[[#This Row],[シナリオ名称]],1)="②",2,
RIGHT(_対策工[[#This Row],[シナリオ名称]],1)="③",3,
RIGHT(_対策工[[#This Row],[シナリオ名称]],1)="④",4,
ture,"")</f>
        <v/>
      </c>
      <c r="C288" s="3" t="str" cm="1">
        <f t="array" ref="C288">_xlfn.IFS(OR(_対策工[[#This Row],[シナリオ名称]]="",_対策工[[#This Row],[グループ番号]]=""),"",TRUE,COUNTIF(_xlfn.TAKE(_対策工[制御3],_対策工[[#This Row],[通し番号]]),_対策工[[#This Row],[制御3]]))</f>
        <v/>
      </c>
      <c r="D288" t="str">
        <f>_対策工[[#This Row],[シナリオ名称]]&amp;_対策工[[#This Row],[グループ番号]]</f>
        <v/>
      </c>
      <c r="E288" t="str" cm="1">
        <f t="array" ref="E288">_xlfn.IFS(_対策工[[#This Row],[グループ番号]]="","",TRUE,_xlfn.XLOOKUP(_対策工[[#This Row],[グループ番号]],_グループ[グループ番号],_グループ[施設番号]))</f>
        <v/>
      </c>
      <c r="F288" t="str" cm="1">
        <f t="array" ref="F288">_xlfn.IFS(_対策工[[#This Row],[グループ番号]]="","",TRUE,_xlfn.XLOOKUP(_対策工[[#This Row],[グループ番号]],_グループ[グループ番号],_グループ[地区名]))</f>
        <v/>
      </c>
      <c r="G288" t="str" cm="1">
        <f t="array" ref="G288">_xlfn.IFS(_対策工[[#This Row],[グループ番号]]="","",TRUE,_xlfn.XLOOKUP(_対策工[[#This Row],[グループ番号]],_グループ[グループ番号],_グループ[施設名]))</f>
        <v/>
      </c>
      <c r="H288" t="str" cm="1">
        <f t="array" ref="H288">_xlfn.IFS(_対策工[[#This Row],[グループ番号]]="","",TRUE,_xlfn.XLOOKUP(_対策工[[#This Row],[グループ番号]],_グループ[グループ番号],_グループ[形式/設備名]))</f>
        <v/>
      </c>
      <c r="I288" t="str" cm="1">
        <f t="array" ref="I288">_xlfn.IFS(_対策工[[#This Row],[グループ番号]]="","",TRUE,_xlfn.XLOOKUP(_対策工[[#This Row],[グループ番号]],_グループ[グループ番号],_グループ[規格/装置名]))</f>
        <v/>
      </c>
      <c r="J288" t="str" cm="1">
        <f t="array" ref="J288">_xlfn.IFS(_対策工[[#This Row],[グループ番号]]="","",TRUE,_xlfn.XLOOKUP(_対策工[[#This Row],[グループ番号]],_グループ[グループ番号],_グループ[規模/部位]))</f>
        <v/>
      </c>
      <c r="K288" s="11"/>
      <c r="L288" s="9"/>
      <c r="M288" s="3"/>
      <c r="N288" t="str" cm="1">
        <f t="array" ref="N288">_xlfn.IFS(OR(_対策工[[#This Row],[シナリオ名称]]="",_対策工[[#This Row],[グループ番号]]=""),"",TRUE,_対策工[[#This Row],[グループ番号]]&amp;"-"&amp;_対策工[[#This Row],[制御1]]*100+_対策工[[#This Row],[制御2]])</f>
        <v/>
      </c>
      <c r="Q288" s="14"/>
      <c r="S288" s="12"/>
      <c r="T288" s="3"/>
    </row>
    <row r="289" spans="1:20">
      <c r="A289" s="6" cm="1">
        <f t="array" ref="A289">ROW()-ROW(_対策工[#Headers])</f>
        <v>288</v>
      </c>
      <c r="B289" s="6" t="str" cm="1">
        <f t="array" ref="B289">_xlfn.IFS(_対策工[[#This Row],[シナリオ名称]]="","",
RIGHT(_対策工[[#This Row],[シナリオ名称]],1)="①",1,
RIGHT(_対策工[[#This Row],[シナリオ名称]],1)="②",2,
RIGHT(_対策工[[#This Row],[シナリオ名称]],1)="③",3,
RIGHT(_対策工[[#This Row],[シナリオ名称]],1)="④",4,
ture,"")</f>
        <v/>
      </c>
      <c r="C289" s="3" t="str" cm="1">
        <f t="array" ref="C289">_xlfn.IFS(OR(_対策工[[#This Row],[シナリオ名称]]="",_対策工[[#This Row],[グループ番号]]=""),"",TRUE,COUNTIF(_xlfn.TAKE(_対策工[制御3],_対策工[[#This Row],[通し番号]]),_対策工[[#This Row],[制御3]]))</f>
        <v/>
      </c>
      <c r="D289" t="str">
        <f>_対策工[[#This Row],[シナリオ名称]]&amp;_対策工[[#This Row],[グループ番号]]</f>
        <v/>
      </c>
      <c r="E289" t="str" cm="1">
        <f t="array" ref="E289">_xlfn.IFS(_対策工[[#This Row],[グループ番号]]="","",TRUE,_xlfn.XLOOKUP(_対策工[[#This Row],[グループ番号]],_グループ[グループ番号],_グループ[施設番号]))</f>
        <v/>
      </c>
      <c r="F289" t="str" cm="1">
        <f t="array" ref="F289">_xlfn.IFS(_対策工[[#This Row],[グループ番号]]="","",TRUE,_xlfn.XLOOKUP(_対策工[[#This Row],[グループ番号]],_グループ[グループ番号],_グループ[地区名]))</f>
        <v/>
      </c>
      <c r="G289" t="str" cm="1">
        <f t="array" ref="G289">_xlfn.IFS(_対策工[[#This Row],[グループ番号]]="","",TRUE,_xlfn.XLOOKUP(_対策工[[#This Row],[グループ番号]],_グループ[グループ番号],_グループ[施設名]))</f>
        <v/>
      </c>
      <c r="H289" t="str" cm="1">
        <f t="array" ref="H289">_xlfn.IFS(_対策工[[#This Row],[グループ番号]]="","",TRUE,_xlfn.XLOOKUP(_対策工[[#This Row],[グループ番号]],_グループ[グループ番号],_グループ[形式/設備名]))</f>
        <v/>
      </c>
      <c r="I289" t="str" cm="1">
        <f t="array" ref="I289">_xlfn.IFS(_対策工[[#This Row],[グループ番号]]="","",TRUE,_xlfn.XLOOKUP(_対策工[[#This Row],[グループ番号]],_グループ[グループ番号],_グループ[規格/装置名]))</f>
        <v/>
      </c>
      <c r="J289" t="str" cm="1">
        <f t="array" ref="J289">_xlfn.IFS(_対策工[[#This Row],[グループ番号]]="","",TRUE,_xlfn.XLOOKUP(_対策工[[#This Row],[グループ番号]],_グループ[グループ番号],_グループ[規模/部位]))</f>
        <v/>
      </c>
      <c r="K289" s="11"/>
      <c r="L289" s="9"/>
      <c r="M289" s="3"/>
      <c r="N289" t="str" cm="1">
        <f t="array" ref="N289">_xlfn.IFS(OR(_対策工[[#This Row],[シナリオ名称]]="",_対策工[[#This Row],[グループ番号]]=""),"",TRUE,_対策工[[#This Row],[グループ番号]]&amp;"-"&amp;_対策工[[#This Row],[制御1]]*100+_対策工[[#This Row],[制御2]])</f>
        <v/>
      </c>
      <c r="Q289" s="14"/>
      <c r="S289" s="12"/>
      <c r="T289" s="3"/>
    </row>
    <row r="290" spans="1:20">
      <c r="A290" s="6" cm="1">
        <f t="array" ref="A290">ROW()-ROW(_対策工[#Headers])</f>
        <v>289</v>
      </c>
      <c r="B290" s="6" t="str" cm="1">
        <f t="array" ref="B290">_xlfn.IFS(_対策工[[#This Row],[シナリオ名称]]="","",
RIGHT(_対策工[[#This Row],[シナリオ名称]],1)="①",1,
RIGHT(_対策工[[#This Row],[シナリオ名称]],1)="②",2,
RIGHT(_対策工[[#This Row],[シナリオ名称]],1)="③",3,
RIGHT(_対策工[[#This Row],[シナリオ名称]],1)="④",4,
ture,"")</f>
        <v/>
      </c>
      <c r="C290" s="3" t="str" cm="1">
        <f t="array" ref="C290">_xlfn.IFS(OR(_対策工[[#This Row],[シナリオ名称]]="",_対策工[[#This Row],[グループ番号]]=""),"",TRUE,COUNTIF(_xlfn.TAKE(_対策工[制御3],_対策工[[#This Row],[通し番号]]),_対策工[[#This Row],[制御3]]))</f>
        <v/>
      </c>
      <c r="D290" t="str">
        <f>_対策工[[#This Row],[シナリオ名称]]&amp;_対策工[[#This Row],[グループ番号]]</f>
        <v/>
      </c>
      <c r="E290" t="str" cm="1">
        <f t="array" ref="E290">_xlfn.IFS(_対策工[[#This Row],[グループ番号]]="","",TRUE,_xlfn.XLOOKUP(_対策工[[#This Row],[グループ番号]],_グループ[グループ番号],_グループ[施設番号]))</f>
        <v/>
      </c>
      <c r="F290" t="str" cm="1">
        <f t="array" ref="F290">_xlfn.IFS(_対策工[[#This Row],[グループ番号]]="","",TRUE,_xlfn.XLOOKUP(_対策工[[#This Row],[グループ番号]],_グループ[グループ番号],_グループ[地区名]))</f>
        <v/>
      </c>
      <c r="G290" t="str" cm="1">
        <f t="array" ref="G290">_xlfn.IFS(_対策工[[#This Row],[グループ番号]]="","",TRUE,_xlfn.XLOOKUP(_対策工[[#This Row],[グループ番号]],_グループ[グループ番号],_グループ[施設名]))</f>
        <v/>
      </c>
      <c r="H290" t="str" cm="1">
        <f t="array" ref="H290">_xlfn.IFS(_対策工[[#This Row],[グループ番号]]="","",TRUE,_xlfn.XLOOKUP(_対策工[[#This Row],[グループ番号]],_グループ[グループ番号],_グループ[形式/設備名]))</f>
        <v/>
      </c>
      <c r="I290" t="str" cm="1">
        <f t="array" ref="I290">_xlfn.IFS(_対策工[[#This Row],[グループ番号]]="","",TRUE,_xlfn.XLOOKUP(_対策工[[#This Row],[グループ番号]],_グループ[グループ番号],_グループ[規格/装置名]))</f>
        <v/>
      </c>
      <c r="J290" t="str" cm="1">
        <f t="array" ref="J290">_xlfn.IFS(_対策工[[#This Row],[グループ番号]]="","",TRUE,_xlfn.XLOOKUP(_対策工[[#This Row],[グループ番号]],_グループ[グループ番号],_グループ[規模/部位]))</f>
        <v/>
      </c>
      <c r="K290" s="11"/>
      <c r="L290" s="9"/>
      <c r="M290" s="3"/>
      <c r="N290" t="str" cm="1">
        <f t="array" ref="N290">_xlfn.IFS(OR(_対策工[[#This Row],[シナリオ名称]]="",_対策工[[#This Row],[グループ番号]]=""),"",TRUE,_対策工[[#This Row],[グループ番号]]&amp;"-"&amp;_対策工[[#This Row],[制御1]]*100+_対策工[[#This Row],[制御2]])</f>
        <v/>
      </c>
      <c r="Q290" s="14"/>
      <c r="S290" s="12"/>
      <c r="T290" s="3"/>
    </row>
    <row r="291" spans="1:20">
      <c r="A291" s="6" cm="1">
        <f t="array" ref="A291">ROW()-ROW(_対策工[#Headers])</f>
        <v>290</v>
      </c>
      <c r="B291" s="6" t="str" cm="1">
        <f t="array" ref="B291">_xlfn.IFS(_対策工[[#This Row],[シナリオ名称]]="","",
RIGHT(_対策工[[#This Row],[シナリオ名称]],1)="①",1,
RIGHT(_対策工[[#This Row],[シナリオ名称]],1)="②",2,
RIGHT(_対策工[[#This Row],[シナリオ名称]],1)="③",3,
RIGHT(_対策工[[#This Row],[シナリオ名称]],1)="④",4,
ture,"")</f>
        <v/>
      </c>
      <c r="C291" s="3" t="str" cm="1">
        <f t="array" ref="C291">_xlfn.IFS(OR(_対策工[[#This Row],[シナリオ名称]]="",_対策工[[#This Row],[グループ番号]]=""),"",TRUE,COUNTIF(_xlfn.TAKE(_対策工[制御3],_対策工[[#This Row],[通し番号]]),_対策工[[#This Row],[制御3]]))</f>
        <v/>
      </c>
      <c r="D291" t="str">
        <f>_対策工[[#This Row],[シナリオ名称]]&amp;_対策工[[#This Row],[グループ番号]]</f>
        <v/>
      </c>
      <c r="E291" t="str" cm="1">
        <f t="array" ref="E291">_xlfn.IFS(_対策工[[#This Row],[グループ番号]]="","",TRUE,_xlfn.XLOOKUP(_対策工[[#This Row],[グループ番号]],_グループ[グループ番号],_グループ[施設番号]))</f>
        <v/>
      </c>
      <c r="F291" t="str" cm="1">
        <f t="array" ref="F291">_xlfn.IFS(_対策工[[#This Row],[グループ番号]]="","",TRUE,_xlfn.XLOOKUP(_対策工[[#This Row],[グループ番号]],_グループ[グループ番号],_グループ[地区名]))</f>
        <v/>
      </c>
      <c r="G291" t="str" cm="1">
        <f t="array" ref="G291">_xlfn.IFS(_対策工[[#This Row],[グループ番号]]="","",TRUE,_xlfn.XLOOKUP(_対策工[[#This Row],[グループ番号]],_グループ[グループ番号],_グループ[施設名]))</f>
        <v/>
      </c>
      <c r="H291" t="str" cm="1">
        <f t="array" ref="H291">_xlfn.IFS(_対策工[[#This Row],[グループ番号]]="","",TRUE,_xlfn.XLOOKUP(_対策工[[#This Row],[グループ番号]],_グループ[グループ番号],_グループ[形式/設備名]))</f>
        <v/>
      </c>
      <c r="I291" t="str" cm="1">
        <f t="array" ref="I291">_xlfn.IFS(_対策工[[#This Row],[グループ番号]]="","",TRUE,_xlfn.XLOOKUP(_対策工[[#This Row],[グループ番号]],_グループ[グループ番号],_グループ[規格/装置名]))</f>
        <v/>
      </c>
      <c r="J291" t="str" cm="1">
        <f t="array" ref="J291">_xlfn.IFS(_対策工[[#This Row],[グループ番号]]="","",TRUE,_xlfn.XLOOKUP(_対策工[[#This Row],[グループ番号]],_グループ[グループ番号],_グループ[規模/部位]))</f>
        <v/>
      </c>
      <c r="K291" s="11"/>
      <c r="L291" s="9"/>
      <c r="M291" s="3"/>
      <c r="N291" t="str" cm="1">
        <f t="array" ref="N291">_xlfn.IFS(OR(_対策工[[#This Row],[シナリオ名称]]="",_対策工[[#This Row],[グループ番号]]=""),"",TRUE,_対策工[[#This Row],[グループ番号]]&amp;"-"&amp;_対策工[[#This Row],[制御1]]*100+_対策工[[#This Row],[制御2]])</f>
        <v/>
      </c>
      <c r="Q291" s="14"/>
      <c r="S291" s="12"/>
      <c r="T291" s="3"/>
    </row>
    <row r="292" spans="1:20">
      <c r="A292" s="6" cm="1">
        <f t="array" ref="A292">ROW()-ROW(_対策工[#Headers])</f>
        <v>291</v>
      </c>
      <c r="B292" s="6" t="str" cm="1">
        <f t="array" ref="B292">_xlfn.IFS(_対策工[[#This Row],[シナリオ名称]]="","",
RIGHT(_対策工[[#This Row],[シナリオ名称]],1)="①",1,
RIGHT(_対策工[[#This Row],[シナリオ名称]],1)="②",2,
RIGHT(_対策工[[#This Row],[シナリオ名称]],1)="③",3,
RIGHT(_対策工[[#This Row],[シナリオ名称]],1)="④",4,
ture,"")</f>
        <v/>
      </c>
      <c r="C292" s="3" t="str" cm="1">
        <f t="array" ref="C292">_xlfn.IFS(OR(_対策工[[#This Row],[シナリオ名称]]="",_対策工[[#This Row],[グループ番号]]=""),"",TRUE,COUNTIF(_xlfn.TAKE(_対策工[制御3],_対策工[[#This Row],[通し番号]]),_対策工[[#This Row],[制御3]]))</f>
        <v/>
      </c>
      <c r="D292" t="str">
        <f>_対策工[[#This Row],[シナリオ名称]]&amp;_対策工[[#This Row],[グループ番号]]</f>
        <v/>
      </c>
      <c r="E292" t="str" cm="1">
        <f t="array" ref="E292">_xlfn.IFS(_対策工[[#This Row],[グループ番号]]="","",TRUE,_xlfn.XLOOKUP(_対策工[[#This Row],[グループ番号]],_グループ[グループ番号],_グループ[施設番号]))</f>
        <v/>
      </c>
      <c r="F292" t="str" cm="1">
        <f t="array" ref="F292">_xlfn.IFS(_対策工[[#This Row],[グループ番号]]="","",TRUE,_xlfn.XLOOKUP(_対策工[[#This Row],[グループ番号]],_グループ[グループ番号],_グループ[地区名]))</f>
        <v/>
      </c>
      <c r="G292" t="str" cm="1">
        <f t="array" ref="G292">_xlfn.IFS(_対策工[[#This Row],[グループ番号]]="","",TRUE,_xlfn.XLOOKUP(_対策工[[#This Row],[グループ番号]],_グループ[グループ番号],_グループ[施設名]))</f>
        <v/>
      </c>
      <c r="H292" t="str" cm="1">
        <f t="array" ref="H292">_xlfn.IFS(_対策工[[#This Row],[グループ番号]]="","",TRUE,_xlfn.XLOOKUP(_対策工[[#This Row],[グループ番号]],_グループ[グループ番号],_グループ[形式/設備名]))</f>
        <v/>
      </c>
      <c r="I292" t="str" cm="1">
        <f t="array" ref="I292">_xlfn.IFS(_対策工[[#This Row],[グループ番号]]="","",TRUE,_xlfn.XLOOKUP(_対策工[[#This Row],[グループ番号]],_グループ[グループ番号],_グループ[規格/装置名]))</f>
        <v/>
      </c>
      <c r="J292" t="str" cm="1">
        <f t="array" ref="J292">_xlfn.IFS(_対策工[[#This Row],[グループ番号]]="","",TRUE,_xlfn.XLOOKUP(_対策工[[#This Row],[グループ番号]],_グループ[グループ番号],_グループ[規模/部位]))</f>
        <v/>
      </c>
      <c r="K292" s="11"/>
      <c r="L292" s="9"/>
      <c r="M292" s="3"/>
      <c r="N292" t="str" cm="1">
        <f t="array" ref="N292">_xlfn.IFS(OR(_対策工[[#This Row],[シナリオ名称]]="",_対策工[[#This Row],[グループ番号]]=""),"",TRUE,_対策工[[#This Row],[グループ番号]]&amp;"-"&amp;_対策工[[#This Row],[制御1]]*100+_対策工[[#This Row],[制御2]])</f>
        <v/>
      </c>
      <c r="Q292" s="14"/>
      <c r="S292" s="12"/>
      <c r="T292" s="3"/>
    </row>
    <row r="293" spans="1:20">
      <c r="A293" s="6" cm="1">
        <f t="array" ref="A293">ROW()-ROW(_対策工[#Headers])</f>
        <v>292</v>
      </c>
      <c r="B293" s="6" t="str" cm="1">
        <f t="array" ref="B293">_xlfn.IFS(_対策工[[#This Row],[シナリオ名称]]="","",
RIGHT(_対策工[[#This Row],[シナリオ名称]],1)="①",1,
RIGHT(_対策工[[#This Row],[シナリオ名称]],1)="②",2,
RIGHT(_対策工[[#This Row],[シナリオ名称]],1)="③",3,
RIGHT(_対策工[[#This Row],[シナリオ名称]],1)="④",4,
ture,"")</f>
        <v/>
      </c>
      <c r="C293" s="3" t="str" cm="1">
        <f t="array" ref="C293">_xlfn.IFS(OR(_対策工[[#This Row],[シナリオ名称]]="",_対策工[[#This Row],[グループ番号]]=""),"",TRUE,COUNTIF(_xlfn.TAKE(_対策工[制御3],_対策工[[#This Row],[通し番号]]),_対策工[[#This Row],[制御3]]))</f>
        <v/>
      </c>
      <c r="D293" t="str">
        <f>_対策工[[#This Row],[シナリオ名称]]&amp;_対策工[[#This Row],[グループ番号]]</f>
        <v/>
      </c>
      <c r="E293" t="str" cm="1">
        <f t="array" ref="E293">_xlfn.IFS(_対策工[[#This Row],[グループ番号]]="","",TRUE,_xlfn.XLOOKUP(_対策工[[#This Row],[グループ番号]],_グループ[グループ番号],_グループ[施設番号]))</f>
        <v/>
      </c>
      <c r="F293" t="str" cm="1">
        <f t="array" ref="F293">_xlfn.IFS(_対策工[[#This Row],[グループ番号]]="","",TRUE,_xlfn.XLOOKUP(_対策工[[#This Row],[グループ番号]],_グループ[グループ番号],_グループ[地区名]))</f>
        <v/>
      </c>
      <c r="G293" t="str" cm="1">
        <f t="array" ref="G293">_xlfn.IFS(_対策工[[#This Row],[グループ番号]]="","",TRUE,_xlfn.XLOOKUP(_対策工[[#This Row],[グループ番号]],_グループ[グループ番号],_グループ[施設名]))</f>
        <v/>
      </c>
      <c r="H293" t="str" cm="1">
        <f t="array" ref="H293">_xlfn.IFS(_対策工[[#This Row],[グループ番号]]="","",TRUE,_xlfn.XLOOKUP(_対策工[[#This Row],[グループ番号]],_グループ[グループ番号],_グループ[形式/設備名]))</f>
        <v/>
      </c>
      <c r="I293" t="str" cm="1">
        <f t="array" ref="I293">_xlfn.IFS(_対策工[[#This Row],[グループ番号]]="","",TRUE,_xlfn.XLOOKUP(_対策工[[#This Row],[グループ番号]],_グループ[グループ番号],_グループ[規格/装置名]))</f>
        <v/>
      </c>
      <c r="J293" t="str" cm="1">
        <f t="array" ref="J293">_xlfn.IFS(_対策工[[#This Row],[グループ番号]]="","",TRUE,_xlfn.XLOOKUP(_対策工[[#This Row],[グループ番号]],_グループ[グループ番号],_グループ[規模/部位]))</f>
        <v/>
      </c>
      <c r="K293" s="11"/>
      <c r="L293" s="9"/>
      <c r="M293" s="3"/>
      <c r="N293" t="str" cm="1">
        <f t="array" ref="N293">_xlfn.IFS(OR(_対策工[[#This Row],[シナリオ名称]]="",_対策工[[#This Row],[グループ番号]]=""),"",TRUE,_対策工[[#This Row],[グループ番号]]&amp;"-"&amp;_対策工[[#This Row],[制御1]]*100+_対策工[[#This Row],[制御2]])</f>
        <v/>
      </c>
      <c r="Q293" s="14"/>
      <c r="S293" s="12"/>
      <c r="T293" s="3"/>
    </row>
    <row r="294" spans="1:20">
      <c r="A294" s="6" cm="1">
        <f t="array" ref="A294">ROW()-ROW(_対策工[#Headers])</f>
        <v>293</v>
      </c>
      <c r="B294" s="6" t="str" cm="1">
        <f t="array" ref="B294">_xlfn.IFS(_対策工[[#This Row],[シナリオ名称]]="","",
RIGHT(_対策工[[#This Row],[シナリオ名称]],1)="①",1,
RIGHT(_対策工[[#This Row],[シナリオ名称]],1)="②",2,
RIGHT(_対策工[[#This Row],[シナリオ名称]],1)="③",3,
RIGHT(_対策工[[#This Row],[シナリオ名称]],1)="④",4,
ture,"")</f>
        <v/>
      </c>
      <c r="C294" s="3" t="str" cm="1">
        <f t="array" ref="C294">_xlfn.IFS(OR(_対策工[[#This Row],[シナリオ名称]]="",_対策工[[#This Row],[グループ番号]]=""),"",TRUE,COUNTIF(_xlfn.TAKE(_対策工[制御3],_対策工[[#This Row],[通し番号]]),_対策工[[#This Row],[制御3]]))</f>
        <v/>
      </c>
      <c r="D294" t="str">
        <f>_対策工[[#This Row],[シナリオ名称]]&amp;_対策工[[#This Row],[グループ番号]]</f>
        <v/>
      </c>
      <c r="E294" t="str" cm="1">
        <f t="array" ref="E294">_xlfn.IFS(_対策工[[#This Row],[グループ番号]]="","",TRUE,_xlfn.XLOOKUP(_対策工[[#This Row],[グループ番号]],_グループ[グループ番号],_グループ[施設番号]))</f>
        <v/>
      </c>
      <c r="F294" t="str" cm="1">
        <f t="array" ref="F294">_xlfn.IFS(_対策工[[#This Row],[グループ番号]]="","",TRUE,_xlfn.XLOOKUP(_対策工[[#This Row],[グループ番号]],_グループ[グループ番号],_グループ[地区名]))</f>
        <v/>
      </c>
      <c r="G294" t="str" cm="1">
        <f t="array" ref="G294">_xlfn.IFS(_対策工[[#This Row],[グループ番号]]="","",TRUE,_xlfn.XLOOKUP(_対策工[[#This Row],[グループ番号]],_グループ[グループ番号],_グループ[施設名]))</f>
        <v/>
      </c>
      <c r="H294" t="str" cm="1">
        <f t="array" ref="H294">_xlfn.IFS(_対策工[[#This Row],[グループ番号]]="","",TRUE,_xlfn.XLOOKUP(_対策工[[#This Row],[グループ番号]],_グループ[グループ番号],_グループ[形式/設備名]))</f>
        <v/>
      </c>
      <c r="I294" t="str" cm="1">
        <f t="array" ref="I294">_xlfn.IFS(_対策工[[#This Row],[グループ番号]]="","",TRUE,_xlfn.XLOOKUP(_対策工[[#This Row],[グループ番号]],_グループ[グループ番号],_グループ[規格/装置名]))</f>
        <v/>
      </c>
      <c r="J294" t="str" cm="1">
        <f t="array" ref="J294">_xlfn.IFS(_対策工[[#This Row],[グループ番号]]="","",TRUE,_xlfn.XLOOKUP(_対策工[[#This Row],[グループ番号]],_グループ[グループ番号],_グループ[規模/部位]))</f>
        <v/>
      </c>
      <c r="K294" s="11"/>
      <c r="L294" s="9"/>
      <c r="M294" s="3"/>
      <c r="N294" t="str" cm="1">
        <f t="array" ref="N294">_xlfn.IFS(OR(_対策工[[#This Row],[シナリオ名称]]="",_対策工[[#This Row],[グループ番号]]=""),"",TRUE,_対策工[[#This Row],[グループ番号]]&amp;"-"&amp;_対策工[[#This Row],[制御1]]*100+_対策工[[#This Row],[制御2]])</f>
        <v/>
      </c>
      <c r="Q294" s="14"/>
      <c r="S294" s="12"/>
      <c r="T294" s="3"/>
    </row>
    <row r="295" spans="1:20">
      <c r="A295" s="6" cm="1">
        <f t="array" ref="A295">ROW()-ROW(_対策工[#Headers])</f>
        <v>294</v>
      </c>
      <c r="B295" s="6" t="str" cm="1">
        <f t="array" ref="B295">_xlfn.IFS(_対策工[[#This Row],[シナリオ名称]]="","",
RIGHT(_対策工[[#This Row],[シナリオ名称]],1)="①",1,
RIGHT(_対策工[[#This Row],[シナリオ名称]],1)="②",2,
RIGHT(_対策工[[#This Row],[シナリオ名称]],1)="③",3,
RIGHT(_対策工[[#This Row],[シナリオ名称]],1)="④",4,
ture,"")</f>
        <v/>
      </c>
      <c r="C295" s="3" t="str" cm="1">
        <f t="array" ref="C295">_xlfn.IFS(OR(_対策工[[#This Row],[シナリオ名称]]="",_対策工[[#This Row],[グループ番号]]=""),"",TRUE,COUNTIF(_xlfn.TAKE(_対策工[制御3],_対策工[[#This Row],[通し番号]]),_対策工[[#This Row],[制御3]]))</f>
        <v/>
      </c>
      <c r="D295" t="str">
        <f>_対策工[[#This Row],[シナリオ名称]]&amp;_対策工[[#This Row],[グループ番号]]</f>
        <v/>
      </c>
      <c r="E295" t="str" cm="1">
        <f t="array" ref="E295">_xlfn.IFS(_対策工[[#This Row],[グループ番号]]="","",TRUE,_xlfn.XLOOKUP(_対策工[[#This Row],[グループ番号]],_グループ[グループ番号],_グループ[施設番号]))</f>
        <v/>
      </c>
      <c r="F295" t="str" cm="1">
        <f t="array" ref="F295">_xlfn.IFS(_対策工[[#This Row],[グループ番号]]="","",TRUE,_xlfn.XLOOKUP(_対策工[[#This Row],[グループ番号]],_グループ[グループ番号],_グループ[地区名]))</f>
        <v/>
      </c>
      <c r="G295" t="str" cm="1">
        <f t="array" ref="G295">_xlfn.IFS(_対策工[[#This Row],[グループ番号]]="","",TRUE,_xlfn.XLOOKUP(_対策工[[#This Row],[グループ番号]],_グループ[グループ番号],_グループ[施設名]))</f>
        <v/>
      </c>
      <c r="H295" t="str" cm="1">
        <f t="array" ref="H295">_xlfn.IFS(_対策工[[#This Row],[グループ番号]]="","",TRUE,_xlfn.XLOOKUP(_対策工[[#This Row],[グループ番号]],_グループ[グループ番号],_グループ[形式/設備名]))</f>
        <v/>
      </c>
      <c r="I295" t="str" cm="1">
        <f t="array" ref="I295">_xlfn.IFS(_対策工[[#This Row],[グループ番号]]="","",TRUE,_xlfn.XLOOKUP(_対策工[[#This Row],[グループ番号]],_グループ[グループ番号],_グループ[規格/装置名]))</f>
        <v/>
      </c>
      <c r="J295" t="str" cm="1">
        <f t="array" ref="J295">_xlfn.IFS(_対策工[[#This Row],[グループ番号]]="","",TRUE,_xlfn.XLOOKUP(_対策工[[#This Row],[グループ番号]],_グループ[グループ番号],_グループ[規模/部位]))</f>
        <v/>
      </c>
      <c r="K295" s="11"/>
      <c r="L295" s="9"/>
      <c r="M295" s="3"/>
      <c r="N295" t="str" cm="1">
        <f t="array" ref="N295">_xlfn.IFS(OR(_対策工[[#This Row],[シナリオ名称]]="",_対策工[[#This Row],[グループ番号]]=""),"",TRUE,_対策工[[#This Row],[グループ番号]]&amp;"-"&amp;_対策工[[#This Row],[制御1]]*100+_対策工[[#This Row],[制御2]])</f>
        <v/>
      </c>
      <c r="Q295" s="14"/>
      <c r="S295" s="12"/>
      <c r="T295" s="3"/>
    </row>
    <row r="296" spans="1:20">
      <c r="A296" s="6" cm="1">
        <f t="array" ref="A296">ROW()-ROW(_対策工[#Headers])</f>
        <v>295</v>
      </c>
      <c r="B296" s="6" t="str" cm="1">
        <f t="array" ref="B296">_xlfn.IFS(_対策工[[#This Row],[シナリオ名称]]="","",
RIGHT(_対策工[[#This Row],[シナリオ名称]],1)="①",1,
RIGHT(_対策工[[#This Row],[シナリオ名称]],1)="②",2,
RIGHT(_対策工[[#This Row],[シナリオ名称]],1)="③",3,
RIGHT(_対策工[[#This Row],[シナリオ名称]],1)="④",4,
ture,"")</f>
        <v/>
      </c>
      <c r="C296" s="3" t="str" cm="1">
        <f t="array" ref="C296">_xlfn.IFS(OR(_対策工[[#This Row],[シナリオ名称]]="",_対策工[[#This Row],[グループ番号]]=""),"",TRUE,COUNTIF(_xlfn.TAKE(_対策工[制御3],_対策工[[#This Row],[通し番号]]),_対策工[[#This Row],[制御3]]))</f>
        <v/>
      </c>
      <c r="D296" t="str">
        <f>_対策工[[#This Row],[シナリオ名称]]&amp;_対策工[[#This Row],[グループ番号]]</f>
        <v/>
      </c>
      <c r="E296" t="str" cm="1">
        <f t="array" ref="E296">_xlfn.IFS(_対策工[[#This Row],[グループ番号]]="","",TRUE,_xlfn.XLOOKUP(_対策工[[#This Row],[グループ番号]],_グループ[グループ番号],_グループ[施設番号]))</f>
        <v/>
      </c>
      <c r="F296" t="str" cm="1">
        <f t="array" ref="F296">_xlfn.IFS(_対策工[[#This Row],[グループ番号]]="","",TRUE,_xlfn.XLOOKUP(_対策工[[#This Row],[グループ番号]],_グループ[グループ番号],_グループ[地区名]))</f>
        <v/>
      </c>
      <c r="G296" t="str" cm="1">
        <f t="array" ref="G296">_xlfn.IFS(_対策工[[#This Row],[グループ番号]]="","",TRUE,_xlfn.XLOOKUP(_対策工[[#This Row],[グループ番号]],_グループ[グループ番号],_グループ[施設名]))</f>
        <v/>
      </c>
      <c r="H296" t="str" cm="1">
        <f t="array" ref="H296">_xlfn.IFS(_対策工[[#This Row],[グループ番号]]="","",TRUE,_xlfn.XLOOKUP(_対策工[[#This Row],[グループ番号]],_グループ[グループ番号],_グループ[形式/設備名]))</f>
        <v/>
      </c>
      <c r="I296" t="str" cm="1">
        <f t="array" ref="I296">_xlfn.IFS(_対策工[[#This Row],[グループ番号]]="","",TRUE,_xlfn.XLOOKUP(_対策工[[#This Row],[グループ番号]],_グループ[グループ番号],_グループ[規格/装置名]))</f>
        <v/>
      </c>
      <c r="J296" t="str" cm="1">
        <f t="array" ref="J296">_xlfn.IFS(_対策工[[#This Row],[グループ番号]]="","",TRUE,_xlfn.XLOOKUP(_対策工[[#This Row],[グループ番号]],_グループ[グループ番号],_グループ[規模/部位]))</f>
        <v/>
      </c>
      <c r="K296" s="11"/>
      <c r="L296" s="9"/>
      <c r="M296" s="3"/>
      <c r="N296" t="str" cm="1">
        <f t="array" ref="N296">_xlfn.IFS(OR(_対策工[[#This Row],[シナリオ名称]]="",_対策工[[#This Row],[グループ番号]]=""),"",TRUE,_対策工[[#This Row],[グループ番号]]&amp;"-"&amp;_対策工[[#This Row],[制御1]]*100+_対策工[[#This Row],[制御2]])</f>
        <v/>
      </c>
      <c r="Q296" s="14"/>
      <c r="S296" s="12"/>
      <c r="T296" s="3"/>
    </row>
    <row r="297" spans="1:20">
      <c r="A297" s="6" cm="1">
        <f t="array" ref="A297">ROW()-ROW(_対策工[#Headers])</f>
        <v>296</v>
      </c>
      <c r="B297" s="6" t="str" cm="1">
        <f t="array" ref="B297">_xlfn.IFS(_対策工[[#This Row],[シナリオ名称]]="","",
RIGHT(_対策工[[#This Row],[シナリオ名称]],1)="①",1,
RIGHT(_対策工[[#This Row],[シナリオ名称]],1)="②",2,
RIGHT(_対策工[[#This Row],[シナリオ名称]],1)="③",3,
RIGHT(_対策工[[#This Row],[シナリオ名称]],1)="④",4,
ture,"")</f>
        <v/>
      </c>
      <c r="C297" s="3" t="str" cm="1">
        <f t="array" ref="C297">_xlfn.IFS(OR(_対策工[[#This Row],[シナリオ名称]]="",_対策工[[#This Row],[グループ番号]]=""),"",TRUE,COUNTIF(_xlfn.TAKE(_対策工[制御3],_対策工[[#This Row],[通し番号]]),_対策工[[#This Row],[制御3]]))</f>
        <v/>
      </c>
      <c r="D297" t="str">
        <f>_対策工[[#This Row],[シナリオ名称]]&amp;_対策工[[#This Row],[グループ番号]]</f>
        <v/>
      </c>
      <c r="E297" t="str" cm="1">
        <f t="array" ref="E297">_xlfn.IFS(_対策工[[#This Row],[グループ番号]]="","",TRUE,_xlfn.XLOOKUP(_対策工[[#This Row],[グループ番号]],_グループ[グループ番号],_グループ[施設番号]))</f>
        <v/>
      </c>
      <c r="F297" t="str" cm="1">
        <f t="array" ref="F297">_xlfn.IFS(_対策工[[#This Row],[グループ番号]]="","",TRUE,_xlfn.XLOOKUP(_対策工[[#This Row],[グループ番号]],_グループ[グループ番号],_グループ[地区名]))</f>
        <v/>
      </c>
      <c r="G297" t="str" cm="1">
        <f t="array" ref="G297">_xlfn.IFS(_対策工[[#This Row],[グループ番号]]="","",TRUE,_xlfn.XLOOKUP(_対策工[[#This Row],[グループ番号]],_グループ[グループ番号],_グループ[施設名]))</f>
        <v/>
      </c>
      <c r="H297" t="str" cm="1">
        <f t="array" ref="H297">_xlfn.IFS(_対策工[[#This Row],[グループ番号]]="","",TRUE,_xlfn.XLOOKUP(_対策工[[#This Row],[グループ番号]],_グループ[グループ番号],_グループ[形式/設備名]))</f>
        <v/>
      </c>
      <c r="I297" t="str" cm="1">
        <f t="array" ref="I297">_xlfn.IFS(_対策工[[#This Row],[グループ番号]]="","",TRUE,_xlfn.XLOOKUP(_対策工[[#This Row],[グループ番号]],_グループ[グループ番号],_グループ[規格/装置名]))</f>
        <v/>
      </c>
      <c r="J297" t="str" cm="1">
        <f t="array" ref="J297">_xlfn.IFS(_対策工[[#This Row],[グループ番号]]="","",TRUE,_xlfn.XLOOKUP(_対策工[[#This Row],[グループ番号]],_グループ[グループ番号],_グループ[規模/部位]))</f>
        <v/>
      </c>
      <c r="K297" s="11"/>
      <c r="L297" s="9"/>
      <c r="M297" s="3"/>
      <c r="N297" t="str" cm="1">
        <f t="array" ref="N297">_xlfn.IFS(OR(_対策工[[#This Row],[シナリオ名称]]="",_対策工[[#This Row],[グループ番号]]=""),"",TRUE,_対策工[[#This Row],[グループ番号]]&amp;"-"&amp;_対策工[[#This Row],[制御1]]*100+_対策工[[#This Row],[制御2]])</f>
        <v/>
      </c>
      <c r="Q297" s="14"/>
      <c r="S297" s="12"/>
      <c r="T297" s="3"/>
    </row>
    <row r="298" spans="1:20">
      <c r="A298" s="6" cm="1">
        <f t="array" ref="A298">ROW()-ROW(_対策工[#Headers])</f>
        <v>297</v>
      </c>
      <c r="B298" s="6" t="str" cm="1">
        <f t="array" ref="B298">_xlfn.IFS(_対策工[[#This Row],[シナリオ名称]]="","",
RIGHT(_対策工[[#This Row],[シナリオ名称]],1)="①",1,
RIGHT(_対策工[[#This Row],[シナリオ名称]],1)="②",2,
RIGHT(_対策工[[#This Row],[シナリオ名称]],1)="③",3,
RIGHT(_対策工[[#This Row],[シナリオ名称]],1)="④",4,
ture,"")</f>
        <v/>
      </c>
      <c r="C298" s="3" t="str" cm="1">
        <f t="array" ref="C298">_xlfn.IFS(OR(_対策工[[#This Row],[シナリオ名称]]="",_対策工[[#This Row],[グループ番号]]=""),"",TRUE,COUNTIF(_xlfn.TAKE(_対策工[制御3],_対策工[[#This Row],[通し番号]]),_対策工[[#This Row],[制御3]]))</f>
        <v/>
      </c>
      <c r="D298" t="str">
        <f>_対策工[[#This Row],[シナリオ名称]]&amp;_対策工[[#This Row],[グループ番号]]</f>
        <v/>
      </c>
      <c r="E298" t="str" cm="1">
        <f t="array" ref="E298">_xlfn.IFS(_対策工[[#This Row],[グループ番号]]="","",TRUE,_xlfn.XLOOKUP(_対策工[[#This Row],[グループ番号]],_グループ[グループ番号],_グループ[施設番号]))</f>
        <v/>
      </c>
      <c r="F298" t="str" cm="1">
        <f t="array" ref="F298">_xlfn.IFS(_対策工[[#This Row],[グループ番号]]="","",TRUE,_xlfn.XLOOKUP(_対策工[[#This Row],[グループ番号]],_グループ[グループ番号],_グループ[地区名]))</f>
        <v/>
      </c>
      <c r="G298" t="str" cm="1">
        <f t="array" ref="G298">_xlfn.IFS(_対策工[[#This Row],[グループ番号]]="","",TRUE,_xlfn.XLOOKUP(_対策工[[#This Row],[グループ番号]],_グループ[グループ番号],_グループ[施設名]))</f>
        <v/>
      </c>
      <c r="H298" t="str" cm="1">
        <f t="array" ref="H298">_xlfn.IFS(_対策工[[#This Row],[グループ番号]]="","",TRUE,_xlfn.XLOOKUP(_対策工[[#This Row],[グループ番号]],_グループ[グループ番号],_グループ[形式/設備名]))</f>
        <v/>
      </c>
      <c r="I298" t="str" cm="1">
        <f t="array" ref="I298">_xlfn.IFS(_対策工[[#This Row],[グループ番号]]="","",TRUE,_xlfn.XLOOKUP(_対策工[[#This Row],[グループ番号]],_グループ[グループ番号],_グループ[規格/装置名]))</f>
        <v/>
      </c>
      <c r="J298" t="str" cm="1">
        <f t="array" ref="J298">_xlfn.IFS(_対策工[[#This Row],[グループ番号]]="","",TRUE,_xlfn.XLOOKUP(_対策工[[#This Row],[グループ番号]],_グループ[グループ番号],_グループ[規模/部位]))</f>
        <v/>
      </c>
      <c r="K298" s="11"/>
      <c r="L298" s="9"/>
      <c r="M298" s="3"/>
      <c r="N298" t="str" cm="1">
        <f t="array" ref="N298">_xlfn.IFS(OR(_対策工[[#This Row],[シナリオ名称]]="",_対策工[[#This Row],[グループ番号]]=""),"",TRUE,_対策工[[#This Row],[グループ番号]]&amp;"-"&amp;_対策工[[#This Row],[制御1]]*100+_対策工[[#This Row],[制御2]])</f>
        <v/>
      </c>
      <c r="Q298" s="14"/>
      <c r="S298" s="12"/>
      <c r="T298" s="3"/>
    </row>
    <row r="299" spans="1:20">
      <c r="A299" s="6" cm="1">
        <f t="array" ref="A299">ROW()-ROW(_対策工[#Headers])</f>
        <v>298</v>
      </c>
      <c r="B299" s="6" t="str" cm="1">
        <f t="array" ref="B299">_xlfn.IFS(_対策工[[#This Row],[シナリオ名称]]="","",
RIGHT(_対策工[[#This Row],[シナリオ名称]],1)="①",1,
RIGHT(_対策工[[#This Row],[シナリオ名称]],1)="②",2,
RIGHT(_対策工[[#This Row],[シナリオ名称]],1)="③",3,
RIGHT(_対策工[[#This Row],[シナリオ名称]],1)="④",4,
ture,"")</f>
        <v/>
      </c>
      <c r="C299" s="3" t="str" cm="1">
        <f t="array" ref="C299">_xlfn.IFS(OR(_対策工[[#This Row],[シナリオ名称]]="",_対策工[[#This Row],[グループ番号]]=""),"",TRUE,COUNTIF(_xlfn.TAKE(_対策工[制御3],_対策工[[#This Row],[通し番号]]),_対策工[[#This Row],[制御3]]))</f>
        <v/>
      </c>
      <c r="D299" t="str">
        <f>_対策工[[#This Row],[シナリオ名称]]&amp;_対策工[[#This Row],[グループ番号]]</f>
        <v/>
      </c>
      <c r="E299" t="str" cm="1">
        <f t="array" ref="E299">_xlfn.IFS(_対策工[[#This Row],[グループ番号]]="","",TRUE,_xlfn.XLOOKUP(_対策工[[#This Row],[グループ番号]],_グループ[グループ番号],_グループ[施設番号]))</f>
        <v/>
      </c>
      <c r="F299" t="str" cm="1">
        <f t="array" ref="F299">_xlfn.IFS(_対策工[[#This Row],[グループ番号]]="","",TRUE,_xlfn.XLOOKUP(_対策工[[#This Row],[グループ番号]],_グループ[グループ番号],_グループ[地区名]))</f>
        <v/>
      </c>
      <c r="G299" t="str" cm="1">
        <f t="array" ref="G299">_xlfn.IFS(_対策工[[#This Row],[グループ番号]]="","",TRUE,_xlfn.XLOOKUP(_対策工[[#This Row],[グループ番号]],_グループ[グループ番号],_グループ[施設名]))</f>
        <v/>
      </c>
      <c r="H299" t="str" cm="1">
        <f t="array" ref="H299">_xlfn.IFS(_対策工[[#This Row],[グループ番号]]="","",TRUE,_xlfn.XLOOKUP(_対策工[[#This Row],[グループ番号]],_グループ[グループ番号],_グループ[形式/設備名]))</f>
        <v/>
      </c>
      <c r="I299" t="str" cm="1">
        <f t="array" ref="I299">_xlfn.IFS(_対策工[[#This Row],[グループ番号]]="","",TRUE,_xlfn.XLOOKUP(_対策工[[#This Row],[グループ番号]],_グループ[グループ番号],_グループ[規格/装置名]))</f>
        <v/>
      </c>
      <c r="J299" t="str" cm="1">
        <f t="array" ref="J299">_xlfn.IFS(_対策工[[#This Row],[グループ番号]]="","",TRUE,_xlfn.XLOOKUP(_対策工[[#This Row],[グループ番号]],_グループ[グループ番号],_グループ[規模/部位]))</f>
        <v/>
      </c>
      <c r="K299" s="11"/>
      <c r="L299" s="9"/>
      <c r="M299" s="3"/>
      <c r="N299" t="str" cm="1">
        <f t="array" ref="N299">_xlfn.IFS(OR(_対策工[[#This Row],[シナリオ名称]]="",_対策工[[#This Row],[グループ番号]]=""),"",TRUE,_対策工[[#This Row],[グループ番号]]&amp;"-"&amp;_対策工[[#This Row],[制御1]]*100+_対策工[[#This Row],[制御2]])</f>
        <v/>
      </c>
      <c r="Q299" s="14"/>
      <c r="S299" s="12"/>
      <c r="T299" s="3"/>
    </row>
    <row r="300" spans="1:20">
      <c r="A300" s="6" cm="1">
        <f t="array" ref="A300">ROW()-ROW(_対策工[#Headers])</f>
        <v>299</v>
      </c>
      <c r="B300" s="6" t="str" cm="1">
        <f t="array" ref="B300">_xlfn.IFS(_対策工[[#This Row],[シナリオ名称]]="","",
RIGHT(_対策工[[#This Row],[シナリオ名称]],1)="①",1,
RIGHT(_対策工[[#This Row],[シナリオ名称]],1)="②",2,
RIGHT(_対策工[[#This Row],[シナリオ名称]],1)="③",3,
RIGHT(_対策工[[#This Row],[シナリオ名称]],1)="④",4,
ture,"")</f>
        <v/>
      </c>
      <c r="C300" s="3" t="str" cm="1">
        <f t="array" ref="C300">_xlfn.IFS(OR(_対策工[[#This Row],[シナリオ名称]]="",_対策工[[#This Row],[グループ番号]]=""),"",TRUE,COUNTIF(_xlfn.TAKE(_対策工[制御3],_対策工[[#This Row],[通し番号]]),_対策工[[#This Row],[制御3]]))</f>
        <v/>
      </c>
      <c r="D300" t="str">
        <f>_対策工[[#This Row],[シナリオ名称]]&amp;_対策工[[#This Row],[グループ番号]]</f>
        <v/>
      </c>
      <c r="E300" t="str" cm="1">
        <f t="array" ref="E300">_xlfn.IFS(_対策工[[#This Row],[グループ番号]]="","",TRUE,_xlfn.XLOOKUP(_対策工[[#This Row],[グループ番号]],_グループ[グループ番号],_グループ[施設番号]))</f>
        <v/>
      </c>
      <c r="F300" t="str" cm="1">
        <f t="array" ref="F300">_xlfn.IFS(_対策工[[#This Row],[グループ番号]]="","",TRUE,_xlfn.XLOOKUP(_対策工[[#This Row],[グループ番号]],_グループ[グループ番号],_グループ[地区名]))</f>
        <v/>
      </c>
      <c r="G300" t="str" cm="1">
        <f t="array" ref="G300">_xlfn.IFS(_対策工[[#This Row],[グループ番号]]="","",TRUE,_xlfn.XLOOKUP(_対策工[[#This Row],[グループ番号]],_グループ[グループ番号],_グループ[施設名]))</f>
        <v/>
      </c>
      <c r="H300" t="str" cm="1">
        <f t="array" ref="H300">_xlfn.IFS(_対策工[[#This Row],[グループ番号]]="","",TRUE,_xlfn.XLOOKUP(_対策工[[#This Row],[グループ番号]],_グループ[グループ番号],_グループ[形式/設備名]))</f>
        <v/>
      </c>
      <c r="I300" t="str" cm="1">
        <f t="array" ref="I300">_xlfn.IFS(_対策工[[#This Row],[グループ番号]]="","",TRUE,_xlfn.XLOOKUP(_対策工[[#This Row],[グループ番号]],_グループ[グループ番号],_グループ[規格/装置名]))</f>
        <v/>
      </c>
      <c r="J300" t="str" cm="1">
        <f t="array" ref="J300">_xlfn.IFS(_対策工[[#This Row],[グループ番号]]="","",TRUE,_xlfn.XLOOKUP(_対策工[[#This Row],[グループ番号]],_グループ[グループ番号],_グループ[規模/部位]))</f>
        <v/>
      </c>
      <c r="K300" s="11"/>
      <c r="L300" s="9"/>
      <c r="M300" s="3"/>
      <c r="N300" t="str" cm="1">
        <f t="array" ref="N300">_xlfn.IFS(OR(_対策工[[#This Row],[シナリオ名称]]="",_対策工[[#This Row],[グループ番号]]=""),"",TRUE,_対策工[[#This Row],[グループ番号]]&amp;"-"&amp;_対策工[[#This Row],[制御1]]*100+_対策工[[#This Row],[制御2]])</f>
        <v/>
      </c>
      <c r="Q300" s="14"/>
      <c r="S300" s="12"/>
      <c r="T300" s="3"/>
    </row>
    <row r="301" spans="1:20">
      <c r="A301" s="6" cm="1">
        <f t="array" ref="A301">ROW()-ROW(_対策工[#Headers])</f>
        <v>300</v>
      </c>
      <c r="B301" s="6" t="str" cm="1">
        <f t="array" ref="B301">_xlfn.IFS(_対策工[[#This Row],[シナリオ名称]]="","",
RIGHT(_対策工[[#This Row],[シナリオ名称]],1)="①",1,
RIGHT(_対策工[[#This Row],[シナリオ名称]],1)="②",2,
RIGHT(_対策工[[#This Row],[シナリオ名称]],1)="③",3,
RIGHT(_対策工[[#This Row],[シナリオ名称]],1)="④",4,
ture,"")</f>
        <v/>
      </c>
      <c r="C301" s="3" t="str" cm="1">
        <f t="array" ref="C301">_xlfn.IFS(OR(_対策工[[#This Row],[シナリオ名称]]="",_対策工[[#This Row],[グループ番号]]=""),"",TRUE,COUNTIF(_xlfn.TAKE(_対策工[制御3],_対策工[[#This Row],[通し番号]]),_対策工[[#This Row],[制御3]]))</f>
        <v/>
      </c>
      <c r="D301" t="str">
        <f>_対策工[[#This Row],[シナリオ名称]]&amp;_対策工[[#This Row],[グループ番号]]</f>
        <v/>
      </c>
      <c r="E301" t="str" cm="1">
        <f t="array" ref="E301">_xlfn.IFS(_対策工[[#This Row],[グループ番号]]="","",TRUE,_xlfn.XLOOKUP(_対策工[[#This Row],[グループ番号]],_グループ[グループ番号],_グループ[施設番号]))</f>
        <v/>
      </c>
      <c r="F301" t="str" cm="1">
        <f t="array" ref="F301">_xlfn.IFS(_対策工[[#This Row],[グループ番号]]="","",TRUE,_xlfn.XLOOKUP(_対策工[[#This Row],[グループ番号]],_グループ[グループ番号],_グループ[地区名]))</f>
        <v/>
      </c>
      <c r="G301" t="str" cm="1">
        <f t="array" ref="G301">_xlfn.IFS(_対策工[[#This Row],[グループ番号]]="","",TRUE,_xlfn.XLOOKUP(_対策工[[#This Row],[グループ番号]],_グループ[グループ番号],_グループ[施設名]))</f>
        <v/>
      </c>
      <c r="H301" t="str" cm="1">
        <f t="array" ref="H301">_xlfn.IFS(_対策工[[#This Row],[グループ番号]]="","",TRUE,_xlfn.XLOOKUP(_対策工[[#This Row],[グループ番号]],_グループ[グループ番号],_グループ[形式/設備名]))</f>
        <v/>
      </c>
      <c r="I301" t="str" cm="1">
        <f t="array" ref="I301">_xlfn.IFS(_対策工[[#This Row],[グループ番号]]="","",TRUE,_xlfn.XLOOKUP(_対策工[[#This Row],[グループ番号]],_グループ[グループ番号],_グループ[規格/装置名]))</f>
        <v/>
      </c>
      <c r="J301" t="str" cm="1">
        <f t="array" ref="J301">_xlfn.IFS(_対策工[[#This Row],[グループ番号]]="","",TRUE,_xlfn.XLOOKUP(_対策工[[#This Row],[グループ番号]],_グループ[グループ番号],_グループ[規模/部位]))</f>
        <v/>
      </c>
      <c r="K301" s="11"/>
      <c r="L301" s="9"/>
      <c r="M301" s="3"/>
      <c r="N301" t="str" cm="1">
        <f t="array" ref="N301">_xlfn.IFS(OR(_対策工[[#This Row],[シナリオ名称]]="",_対策工[[#This Row],[グループ番号]]=""),"",TRUE,_対策工[[#This Row],[グループ番号]]&amp;"-"&amp;_対策工[[#This Row],[制御1]]*100+_対策工[[#This Row],[制御2]])</f>
        <v/>
      </c>
      <c r="Q301" s="14"/>
      <c r="S301" s="12"/>
      <c r="T301" s="3"/>
    </row>
    <row r="302" spans="1:20">
      <c r="A302" s="6" cm="1">
        <f t="array" ref="A302">ROW()-ROW(_対策工[#Headers])</f>
        <v>301</v>
      </c>
      <c r="B302" s="6" t="str" cm="1">
        <f t="array" ref="B302">_xlfn.IFS(_対策工[[#This Row],[シナリオ名称]]="","",
RIGHT(_対策工[[#This Row],[シナリオ名称]],1)="①",1,
RIGHT(_対策工[[#This Row],[シナリオ名称]],1)="②",2,
RIGHT(_対策工[[#This Row],[シナリオ名称]],1)="③",3,
RIGHT(_対策工[[#This Row],[シナリオ名称]],1)="④",4,
ture,"")</f>
        <v/>
      </c>
      <c r="C302" s="3" t="str" cm="1">
        <f t="array" ref="C302">_xlfn.IFS(OR(_対策工[[#This Row],[シナリオ名称]]="",_対策工[[#This Row],[グループ番号]]=""),"",TRUE,COUNTIF(_xlfn.TAKE(_対策工[制御3],_対策工[[#This Row],[通し番号]]),_対策工[[#This Row],[制御3]]))</f>
        <v/>
      </c>
      <c r="D302" t="str">
        <f>_対策工[[#This Row],[シナリオ名称]]&amp;_対策工[[#This Row],[グループ番号]]</f>
        <v/>
      </c>
      <c r="E302" t="str" cm="1">
        <f t="array" ref="E302">_xlfn.IFS(_対策工[[#This Row],[グループ番号]]="","",TRUE,_xlfn.XLOOKUP(_対策工[[#This Row],[グループ番号]],_グループ[グループ番号],_グループ[施設番号]))</f>
        <v/>
      </c>
      <c r="F302" t="str" cm="1">
        <f t="array" ref="F302">_xlfn.IFS(_対策工[[#This Row],[グループ番号]]="","",TRUE,_xlfn.XLOOKUP(_対策工[[#This Row],[グループ番号]],_グループ[グループ番号],_グループ[地区名]))</f>
        <v/>
      </c>
      <c r="G302" t="str" cm="1">
        <f t="array" ref="G302">_xlfn.IFS(_対策工[[#This Row],[グループ番号]]="","",TRUE,_xlfn.XLOOKUP(_対策工[[#This Row],[グループ番号]],_グループ[グループ番号],_グループ[施設名]))</f>
        <v/>
      </c>
      <c r="H302" t="str" cm="1">
        <f t="array" ref="H302">_xlfn.IFS(_対策工[[#This Row],[グループ番号]]="","",TRUE,_xlfn.XLOOKUP(_対策工[[#This Row],[グループ番号]],_グループ[グループ番号],_グループ[形式/設備名]))</f>
        <v/>
      </c>
      <c r="I302" t="str" cm="1">
        <f t="array" ref="I302">_xlfn.IFS(_対策工[[#This Row],[グループ番号]]="","",TRUE,_xlfn.XLOOKUP(_対策工[[#This Row],[グループ番号]],_グループ[グループ番号],_グループ[規格/装置名]))</f>
        <v/>
      </c>
      <c r="J302" t="str" cm="1">
        <f t="array" ref="J302">_xlfn.IFS(_対策工[[#This Row],[グループ番号]]="","",TRUE,_xlfn.XLOOKUP(_対策工[[#This Row],[グループ番号]],_グループ[グループ番号],_グループ[規模/部位]))</f>
        <v/>
      </c>
      <c r="K302" s="11"/>
      <c r="L302" s="9"/>
      <c r="M302" s="3"/>
      <c r="N302" t="str" cm="1">
        <f t="array" ref="N302">_xlfn.IFS(OR(_対策工[[#This Row],[シナリオ名称]]="",_対策工[[#This Row],[グループ番号]]=""),"",TRUE,_対策工[[#This Row],[グループ番号]]&amp;"-"&amp;_対策工[[#This Row],[制御1]]*100+_対策工[[#This Row],[制御2]])</f>
        <v/>
      </c>
      <c r="Q302" s="14"/>
      <c r="S302" s="12"/>
      <c r="T302" s="3"/>
    </row>
    <row r="303" spans="1:20">
      <c r="A303" s="6" cm="1">
        <f t="array" ref="A303">ROW()-ROW(_対策工[#Headers])</f>
        <v>302</v>
      </c>
      <c r="B303" s="6" t="str" cm="1">
        <f t="array" ref="B303">_xlfn.IFS(_対策工[[#This Row],[シナリオ名称]]="","",
RIGHT(_対策工[[#This Row],[シナリオ名称]],1)="①",1,
RIGHT(_対策工[[#This Row],[シナリオ名称]],1)="②",2,
RIGHT(_対策工[[#This Row],[シナリオ名称]],1)="③",3,
RIGHT(_対策工[[#This Row],[シナリオ名称]],1)="④",4,
ture,"")</f>
        <v/>
      </c>
      <c r="C303" s="3" t="str" cm="1">
        <f t="array" ref="C303">_xlfn.IFS(OR(_対策工[[#This Row],[シナリオ名称]]="",_対策工[[#This Row],[グループ番号]]=""),"",TRUE,COUNTIF(_xlfn.TAKE(_対策工[制御3],_対策工[[#This Row],[通し番号]]),_対策工[[#This Row],[制御3]]))</f>
        <v/>
      </c>
      <c r="D303" t="str">
        <f>_対策工[[#This Row],[シナリオ名称]]&amp;_対策工[[#This Row],[グループ番号]]</f>
        <v/>
      </c>
      <c r="E303" t="str" cm="1">
        <f t="array" ref="E303">_xlfn.IFS(_対策工[[#This Row],[グループ番号]]="","",TRUE,_xlfn.XLOOKUP(_対策工[[#This Row],[グループ番号]],_グループ[グループ番号],_グループ[施設番号]))</f>
        <v/>
      </c>
      <c r="F303" t="str" cm="1">
        <f t="array" ref="F303">_xlfn.IFS(_対策工[[#This Row],[グループ番号]]="","",TRUE,_xlfn.XLOOKUP(_対策工[[#This Row],[グループ番号]],_グループ[グループ番号],_グループ[地区名]))</f>
        <v/>
      </c>
      <c r="G303" t="str" cm="1">
        <f t="array" ref="G303">_xlfn.IFS(_対策工[[#This Row],[グループ番号]]="","",TRUE,_xlfn.XLOOKUP(_対策工[[#This Row],[グループ番号]],_グループ[グループ番号],_グループ[施設名]))</f>
        <v/>
      </c>
      <c r="H303" t="str" cm="1">
        <f t="array" ref="H303">_xlfn.IFS(_対策工[[#This Row],[グループ番号]]="","",TRUE,_xlfn.XLOOKUP(_対策工[[#This Row],[グループ番号]],_グループ[グループ番号],_グループ[形式/設備名]))</f>
        <v/>
      </c>
      <c r="I303" t="str" cm="1">
        <f t="array" ref="I303">_xlfn.IFS(_対策工[[#This Row],[グループ番号]]="","",TRUE,_xlfn.XLOOKUP(_対策工[[#This Row],[グループ番号]],_グループ[グループ番号],_グループ[規格/装置名]))</f>
        <v/>
      </c>
      <c r="J303" t="str" cm="1">
        <f t="array" ref="J303">_xlfn.IFS(_対策工[[#This Row],[グループ番号]]="","",TRUE,_xlfn.XLOOKUP(_対策工[[#This Row],[グループ番号]],_グループ[グループ番号],_グループ[規模/部位]))</f>
        <v/>
      </c>
      <c r="K303" s="11"/>
      <c r="L303" s="9"/>
      <c r="M303" s="3"/>
      <c r="N303" t="str" cm="1">
        <f t="array" ref="N303">_xlfn.IFS(OR(_対策工[[#This Row],[シナリオ名称]]="",_対策工[[#This Row],[グループ番号]]=""),"",TRUE,_対策工[[#This Row],[グループ番号]]&amp;"-"&amp;_対策工[[#This Row],[制御1]]*100+_対策工[[#This Row],[制御2]])</f>
        <v/>
      </c>
      <c r="Q303" s="14"/>
      <c r="S303" s="12"/>
      <c r="T303" s="3"/>
    </row>
    <row r="304" spans="1:20">
      <c r="A304" s="6" cm="1">
        <f t="array" ref="A304">ROW()-ROW(_対策工[#Headers])</f>
        <v>303</v>
      </c>
      <c r="B304" s="6" t="str" cm="1">
        <f t="array" ref="B304">_xlfn.IFS(_対策工[[#This Row],[シナリオ名称]]="","",
RIGHT(_対策工[[#This Row],[シナリオ名称]],1)="①",1,
RIGHT(_対策工[[#This Row],[シナリオ名称]],1)="②",2,
RIGHT(_対策工[[#This Row],[シナリオ名称]],1)="③",3,
RIGHT(_対策工[[#This Row],[シナリオ名称]],1)="④",4,
ture,"")</f>
        <v/>
      </c>
      <c r="C304" s="3" t="str" cm="1">
        <f t="array" ref="C304">_xlfn.IFS(OR(_対策工[[#This Row],[シナリオ名称]]="",_対策工[[#This Row],[グループ番号]]=""),"",TRUE,COUNTIF(_xlfn.TAKE(_対策工[制御3],_対策工[[#This Row],[通し番号]]),_対策工[[#This Row],[制御3]]))</f>
        <v/>
      </c>
      <c r="D304" t="str">
        <f>_対策工[[#This Row],[シナリオ名称]]&amp;_対策工[[#This Row],[グループ番号]]</f>
        <v/>
      </c>
      <c r="E304" t="str" cm="1">
        <f t="array" ref="E304">_xlfn.IFS(_対策工[[#This Row],[グループ番号]]="","",TRUE,_xlfn.XLOOKUP(_対策工[[#This Row],[グループ番号]],_グループ[グループ番号],_グループ[施設番号]))</f>
        <v/>
      </c>
      <c r="F304" t="str" cm="1">
        <f t="array" ref="F304">_xlfn.IFS(_対策工[[#This Row],[グループ番号]]="","",TRUE,_xlfn.XLOOKUP(_対策工[[#This Row],[グループ番号]],_グループ[グループ番号],_グループ[地区名]))</f>
        <v/>
      </c>
      <c r="G304" t="str" cm="1">
        <f t="array" ref="G304">_xlfn.IFS(_対策工[[#This Row],[グループ番号]]="","",TRUE,_xlfn.XLOOKUP(_対策工[[#This Row],[グループ番号]],_グループ[グループ番号],_グループ[施設名]))</f>
        <v/>
      </c>
      <c r="H304" t="str" cm="1">
        <f t="array" ref="H304">_xlfn.IFS(_対策工[[#This Row],[グループ番号]]="","",TRUE,_xlfn.XLOOKUP(_対策工[[#This Row],[グループ番号]],_グループ[グループ番号],_グループ[形式/設備名]))</f>
        <v/>
      </c>
      <c r="I304" t="str" cm="1">
        <f t="array" ref="I304">_xlfn.IFS(_対策工[[#This Row],[グループ番号]]="","",TRUE,_xlfn.XLOOKUP(_対策工[[#This Row],[グループ番号]],_グループ[グループ番号],_グループ[規格/装置名]))</f>
        <v/>
      </c>
      <c r="J304" t="str" cm="1">
        <f t="array" ref="J304">_xlfn.IFS(_対策工[[#This Row],[グループ番号]]="","",TRUE,_xlfn.XLOOKUP(_対策工[[#This Row],[グループ番号]],_グループ[グループ番号],_グループ[規模/部位]))</f>
        <v/>
      </c>
      <c r="K304" s="11"/>
      <c r="L304" s="9"/>
      <c r="M304" s="3"/>
      <c r="N304" t="str" cm="1">
        <f t="array" ref="N304">_xlfn.IFS(OR(_対策工[[#This Row],[シナリオ名称]]="",_対策工[[#This Row],[グループ番号]]=""),"",TRUE,_対策工[[#This Row],[グループ番号]]&amp;"-"&amp;_対策工[[#This Row],[制御1]]*100+_対策工[[#This Row],[制御2]])</f>
        <v/>
      </c>
      <c r="Q304" s="14"/>
      <c r="S304" s="12"/>
      <c r="T304" s="3"/>
    </row>
    <row r="305" spans="1:20">
      <c r="A305" s="6" cm="1">
        <f t="array" ref="A305">ROW()-ROW(_対策工[#Headers])</f>
        <v>304</v>
      </c>
      <c r="B305" s="6" t="str" cm="1">
        <f t="array" ref="B305">_xlfn.IFS(_対策工[[#This Row],[シナリオ名称]]="","",
RIGHT(_対策工[[#This Row],[シナリオ名称]],1)="①",1,
RIGHT(_対策工[[#This Row],[シナリオ名称]],1)="②",2,
RIGHT(_対策工[[#This Row],[シナリオ名称]],1)="③",3,
RIGHT(_対策工[[#This Row],[シナリオ名称]],1)="④",4,
ture,"")</f>
        <v/>
      </c>
      <c r="C305" s="3" t="str" cm="1">
        <f t="array" ref="C305">_xlfn.IFS(OR(_対策工[[#This Row],[シナリオ名称]]="",_対策工[[#This Row],[グループ番号]]=""),"",TRUE,COUNTIF(_xlfn.TAKE(_対策工[制御3],_対策工[[#This Row],[通し番号]]),_対策工[[#This Row],[制御3]]))</f>
        <v/>
      </c>
      <c r="D305" t="str">
        <f>_対策工[[#This Row],[シナリオ名称]]&amp;_対策工[[#This Row],[グループ番号]]</f>
        <v/>
      </c>
      <c r="E305" t="str" cm="1">
        <f t="array" ref="E305">_xlfn.IFS(_対策工[[#This Row],[グループ番号]]="","",TRUE,_xlfn.XLOOKUP(_対策工[[#This Row],[グループ番号]],_グループ[グループ番号],_グループ[施設番号]))</f>
        <v/>
      </c>
      <c r="F305" t="str" cm="1">
        <f t="array" ref="F305">_xlfn.IFS(_対策工[[#This Row],[グループ番号]]="","",TRUE,_xlfn.XLOOKUP(_対策工[[#This Row],[グループ番号]],_グループ[グループ番号],_グループ[地区名]))</f>
        <v/>
      </c>
      <c r="G305" t="str" cm="1">
        <f t="array" ref="G305">_xlfn.IFS(_対策工[[#This Row],[グループ番号]]="","",TRUE,_xlfn.XLOOKUP(_対策工[[#This Row],[グループ番号]],_グループ[グループ番号],_グループ[施設名]))</f>
        <v/>
      </c>
      <c r="H305" t="str" cm="1">
        <f t="array" ref="H305">_xlfn.IFS(_対策工[[#This Row],[グループ番号]]="","",TRUE,_xlfn.XLOOKUP(_対策工[[#This Row],[グループ番号]],_グループ[グループ番号],_グループ[形式/設備名]))</f>
        <v/>
      </c>
      <c r="I305" t="str" cm="1">
        <f t="array" ref="I305">_xlfn.IFS(_対策工[[#This Row],[グループ番号]]="","",TRUE,_xlfn.XLOOKUP(_対策工[[#This Row],[グループ番号]],_グループ[グループ番号],_グループ[規格/装置名]))</f>
        <v/>
      </c>
      <c r="J305" t="str" cm="1">
        <f t="array" ref="J305">_xlfn.IFS(_対策工[[#This Row],[グループ番号]]="","",TRUE,_xlfn.XLOOKUP(_対策工[[#This Row],[グループ番号]],_グループ[グループ番号],_グループ[規模/部位]))</f>
        <v/>
      </c>
      <c r="K305" s="11"/>
      <c r="L305" s="9"/>
      <c r="M305" s="3"/>
      <c r="N305" t="str" cm="1">
        <f t="array" ref="N305">_xlfn.IFS(OR(_対策工[[#This Row],[シナリオ名称]]="",_対策工[[#This Row],[グループ番号]]=""),"",TRUE,_対策工[[#This Row],[グループ番号]]&amp;"-"&amp;_対策工[[#This Row],[制御1]]*100+_対策工[[#This Row],[制御2]])</f>
        <v/>
      </c>
      <c r="Q305" s="14"/>
      <c r="S305" s="12"/>
      <c r="T305" s="3"/>
    </row>
    <row r="306" spans="1:20">
      <c r="A306" s="6" cm="1">
        <f t="array" ref="A306">ROW()-ROW(_対策工[#Headers])</f>
        <v>305</v>
      </c>
      <c r="B306" s="6" t="str" cm="1">
        <f t="array" ref="B306">_xlfn.IFS(_対策工[[#This Row],[シナリオ名称]]="","",
RIGHT(_対策工[[#This Row],[シナリオ名称]],1)="①",1,
RIGHT(_対策工[[#This Row],[シナリオ名称]],1)="②",2,
RIGHT(_対策工[[#This Row],[シナリオ名称]],1)="③",3,
RIGHT(_対策工[[#This Row],[シナリオ名称]],1)="④",4,
ture,"")</f>
        <v/>
      </c>
      <c r="C306" s="3" t="str" cm="1">
        <f t="array" ref="C306">_xlfn.IFS(OR(_対策工[[#This Row],[シナリオ名称]]="",_対策工[[#This Row],[グループ番号]]=""),"",TRUE,COUNTIF(_xlfn.TAKE(_対策工[制御3],_対策工[[#This Row],[通し番号]]),_対策工[[#This Row],[制御3]]))</f>
        <v/>
      </c>
      <c r="D306" t="str">
        <f>_対策工[[#This Row],[シナリオ名称]]&amp;_対策工[[#This Row],[グループ番号]]</f>
        <v/>
      </c>
      <c r="E306" t="str" cm="1">
        <f t="array" ref="E306">_xlfn.IFS(_対策工[[#This Row],[グループ番号]]="","",TRUE,_xlfn.XLOOKUP(_対策工[[#This Row],[グループ番号]],_グループ[グループ番号],_グループ[施設番号]))</f>
        <v/>
      </c>
      <c r="F306" t="str" cm="1">
        <f t="array" ref="F306">_xlfn.IFS(_対策工[[#This Row],[グループ番号]]="","",TRUE,_xlfn.XLOOKUP(_対策工[[#This Row],[グループ番号]],_グループ[グループ番号],_グループ[地区名]))</f>
        <v/>
      </c>
      <c r="G306" t="str" cm="1">
        <f t="array" ref="G306">_xlfn.IFS(_対策工[[#This Row],[グループ番号]]="","",TRUE,_xlfn.XLOOKUP(_対策工[[#This Row],[グループ番号]],_グループ[グループ番号],_グループ[施設名]))</f>
        <v/>
      </c>
      <c r="H306" t="str" cm="1">
        <f t="array" ref="H306">_xlfn.IFS(_対策工[[#This Row],[グループ番号]]="","",TRUE,_xlfn.XLOOKUP(_対策工[[#This Row],[グループ番号]],_グループ[グループ番号],_グループ[形式/設備名]))</f>
        <v/>
      </c>
      <c r="I306" t="str" cm="1">
        <f t="array" ref="I306">_xlfn.IFS(_対策工[[#This Row],[グループ番号]]="","",TRUE,_xlfn.XLOOKUP(_対策工[[#This Row],[グループ番号]],_グループ[グループ番号],_グループ[規格/装置名]))</f>
        <v/>
      </c>
      <c r="J306" t="str" cm="1">
        <f t="array" ref="J306">_xlfn.IFS(_対策工[[#This Row],[グループ番号]]="","",TRUE,_xlfn.XLOOKUP(_対策工[[#This Row],[グループ番号]],_グループ[グループ番号],_グループ[規模/部位]))</f>
        <v/>
      </c>
      <c r="K306" s="11"/>
      <c r="L306" s="9"/>
      <c r="M306" s="3"/>
      <c r="N306" t="str" cm="1">
        <f t="array" ref="N306">_xlfn.IFS(OR(_対策工[[#This Row],[シナリオ名称]]="",_対策工[[#This Row],[グループ番号]]=""),"",TRUE,_対策工[[#This Row],[グループ番号]]&amp;"-"&amp;_対策工[[#This Row],[制御1]]*100+_対策工[[#This Row],[制御2]])</f>
        <v/>
      </c>
      <c r="Q306" s="14"/>
      <c r="S306" s="12"/>
      <c r="T306" s="3"/>
    </row>
    <row r="307" spans="1:20">
      <c r="A307" s="6" cm="1">
        <f t="array" ref="A307">ROW()-ROW(_対策工[#Headers])</f>
        <v>306</v>
      </c>
      <c r="B307" s="6" t="str" cm="1">
        <f t="array" ref="B307">_xlfn.IFS(_対策工[[#This Row],[シナリオ名称]]="","",
RIGHT(_対策工[[#This Row],[シナリオ名称]],1)="①",1,
RIGHT(_対策工[[#This Row],[シナリオ名称]],1)="②",2,
RIGHT(_対策工[[#This Row],[シナリオ名称]],1)="③",3,
RIGHT(_対策工[[#This Row],[シナリオ名称]],1)="④",4,
ture,"")</f>
        <v/>
      </c>
      <c r="C307" s="3" t="str" cm="1">
        <f t="array" ref="C307">_xlfn.IFS(OR(_対策工[[#This Row],[シナリオ名称]]="",_対策工[[#This Row],[グループ番号]]=""),"",TRUE,COUNTIF(_xlfn.TAKE(_対策工[制御3],_対策工[[#This Row],[通し番号]]),_対策工[[#This Row],[制御3]]))</f>
        <v/>
      </c>
      <c r="D307" t="str">
        <f>_対策工[[#This Row],[シナリオ名称]]&amp;_対策工[[#This Row],[グループ番号]]</f>
        <v/>
      </c>
      <c r="E307" t="str" cm="1">
        <f t="array" ref="E307">_xlfn.IFS(_対策工[[#This Row],[グループ番号]]="","",TRUE,_xlfn.XLOOKUP(_対策工[[#This Row],[グループ番号]],_グループ[グループ番号],_グループ[施設番号]))</f>
        <v/>
      </c>
      <c r="F307" t="str" cm="1">
        <f t="array" ref="F307">_xlfn.IFS(_対策工[[#This Row],[グループ番号]]="","",TRUE,_xlfn.XLOOKUP(_対策工[[#This Row],[グループ番号]],_グループ[グループ番号],_グループ[地区名]))</f>
        <v/>
      </c>
      <c r="G307" t="str" cm="1">
        <f t="array" ref="G307">_xlfn.IFS(_対策工[[#This Row],[グループ番号]]="","",TRUE,_xlfn.XLOOKUP(_対策工[[#This Row],[グループ番号]],_グループ[グループ番号],_グループ[施設名]))</f>
        <v/>
      </c>
      <c r="H307" t="str" cm="1">
        <f t="array" ref="H307">_xlfn.IFS(_対策工[[#This Row],[グループ番号]]="","",TRUE,_xlfn.XLOOKUP(_対策工[[#This Row],[グループ番号]],_グループ[グループ番号],_グループ[形式/設備名]))</f>
        <v/>
      </c>
      <c r="I307" t="str" cm="1">
        <f t="array" ref="I307">_xlfn.IFS(_対策工[[#This Row],[グループ番号]]="","",TRUE,_xlfn.XLOOKUP(_対策工[[#This Row],[グループ番号]],_グループ[グループ番号],_グループ[規格/装置名]))</f>
        <v/>
      </c>
      <c r="J307" t="str" cm="1">
        <f t="array" ref="J307">_xlfn.IFS(_対策工[[#This Row],[グループ番号]]="","",TRUE,_xlfn.XLOOKUP(_対策工[[#This Row],[グループ番号]],_グループ[グループ番号],_グループ[規模/部位]))</f>
        <v/>
      </c>
      <c r="K307" s="11"/>
      <c r="L307" s="9"/>
      <c r="M307" s="3"/>
      <c r="N307" t="str" cm="1">
        <f t="array" ref="N307">_xlfn.IFS(OR(_対策工[[#This Row],[シナリオ名称]]="",_対策工[[#This Row],[グループ番号]]=""),"",TRUE,_対策工[[#This Row],[グループ番号]]&amp;"-"&amp;_対策工[[#This Row],[制御1]]*100+_対策工[[#This Row],[制御2]])</f>
        <v/>
      </c>
      <c r="Q307" s="14"/>
      <c r="S307" s="12"/>
      <c r="T307" s="3"/>
    </row>
    <row r="308" spans="1:20">
      <c r="A308" s="6" cm="1">
        <f t="array" ref="A308">ROW()-ROW(_対策工[#Headers])</f>
        <v>307</v>
      </c>
      <c r="B308" s="6" t="str" cm="1">
        <f t="array" ref="B308">_xlfn.IFS(_対策工[[#This Row],[シナリオ名称]]="","",
RIGHT(_対策工[[#This Row],[シナリオ名称]],1)="①",1,
RIGHT(_対策工[[#This Row],[シナリオ名称]],1)="②",2,
RIGHT(_対策工[[#This Row],[シナリオ名称]],1)="③",3,
RIGHT(_対策工[[#This Row],[シナリオ名称]],1)="④",4,
ture,"")</f>
        <v/>
      </c>
      <c r="C308" s="3" t="str" cm="1">
        <f t="array" ref="C308">_xlfn.IFS(OR(_対策工[[#This Row],[シナリオ名称]]="",_対策工[[#This Row],[グループ番号]]=""),"",TRUE,COUNTIF(_xlfn.TAKE(_対策工[制御3],_対策工[[#This Row],[通し番号]]),_対策工[[#This Row],[制御3]]))</f>
        <v/>
      </c>
      <c r="D308" t="str">
        <f>_対策工[[#This Row],[シナリオ名称]]&amp;_対策工[[#This Row],[グループ番号]]</f>
        <v/>
      </c>
      <c r="E308" t="str" cm="1">
        <f t="array" ref="E308">_xlfn.IFS(_対策工[[#This Row],[グループ番号]]="","",TRUE,_xlfn.XLOOKUP(_対策工[[#This Row],[グループ番号]],_グループ[グループ番号],_グループ[施設番号]))</f>
        <v/>
      </c>
      <c r="F308" t="str" cm="1">
        <f t="array" ref="F308">_xlfn.IFS(_対策工[[#This Row],[グループ番号]]="","",TRUE,_xlfn.XLOOKUP(_対策工[[#This Row],[グループ番号]],_グループ[グループ番号],_グループ[地区名]))</f>
        <v/>
      </c>
      <c r="G308" t="str" cm="1">
        <f t="array" ref="G308">_xlfn.IFS(_対策工[[#This Row],[グループ番号]]="","",TRUE,_xlfn.XLOOKUP(_対策工[[#This Row],[グループ番号]],_グループ[グループ番号],_グループ[施設名]))</f>
        <v/>
      </c>
      <c r="H308" t="str" cm="1">
        <f t="array" ref="H308">_xlfn.IFS(_対策工[[#This Row],[グループ番号]]="","",TRUE,_xlfn.XLOOKUP(_対策工[[#This Row],[グループ番号]],_グループ[グループ番号],_グループ[形式/設備名]))</f>
        <v/>
      </c>
      <c r="I308" t="str" cm="1">
        <f t="array" ref="I308">_xlfn.IFS(_対策工[[#This Row],[グループ番号]]="","",TRUE,_xlfn.XLOOKUP(_対策工[[#This Row],[グループ番号]],_グループ[グループ番号],_グループ[規格/装置名]))</f>
        <v/>
      </c>
      <c r="J308" t="str" cm="1">
        <f t="array" ref="J308">_xlfn.IFS(_対策工[[#This Row],[グループ番号]]="","",TRUE,_xlfn.XLOOKUP(_対策工[[#This Row],[グループ番号]],_グループ[グループ番号],_グループ[規模/部位]))</f>
        <v/>
      </c>
      <c r="K308" s="11"/>
      <c r="L308" s="9"/>
      <c r="M308" s="3"/>
      <c r="N308" t="str" cm="1">
        <f t="array" ref="N308">_xlfn.IFS(OR(_対策工[[#This Row],[シナリオ名称]]="",_対策工[[#This Row],[グループ番号]]=""),"",TRUE,_対策工[[#This Row],[グループ番号]]&amp;"-"&amp;_対策工[[#This Row],[制御1]]*100+_対策工[[#This Row],[制御2]])</f>
        <v/>
      </c>
      <c r="Q308" s="14"/>
      <c r="S308" s="12"/>
      <c r="T308" s="3"/>
    </row>
    <row r="309" spans="1:20">
      <c r="A309" s="6" cm="1">
        <f t="array" ref="A309">ROW()-ROW(_対策工[#Headers])</f>
        <v>308</v>
      </c>
      <c r="B309" s="6" t="str" cm="1">
        <f t="array" ref="B309">_xlfn.IFS(_対策工[[#This Row],[シナリオ名称]]="","",
RIGHT(_対策工[[#This Row],[シナリオ名称]],1)="①",1,
RIGHT(_対策工[[#This Row],[シナリオ名称]],1)="②",2,
RIGHT(_対策工[[#This Row],[シナリオ名称]],1)="③",3,
RIGHT(_対策工[[#This Row],[シナリオ名称]],1)="④",4,
ture,"")</f>
        <v/>
      </c>
      <c r="C309" s="3" t="str" cm="1">
        <f t="array" ref="C309">_xlfn.IFS(OR(_対策工[[#This Row],[シナリオ名称]]="",_対策工[[#This Row],[グループ番号]]=""),"",TRUE,COUNTIF(_xlfn.TAKE(_対策工[制御3],_対策工[[#This Row],[通し番号]]),_対策工[[#This Row],[制御3]]))</f>
        <v/>
      </c>
      <c r="D309" t="str">
        <f>_対策工[[#This Row],[シナリオ名称]]&amp;_対策工[[#This Row],[グループ番号]]</f>
        <v/>
      </c>
      <c r="E309" t="str" cm="1">
        <f t="array" ref="E309">_xlfn.IFS(_対策工[[#This Row],[グループ番号]]="","",TRUE,_xlfn.XLOOKUP(_対策工[[#This Row],[グループ番号]],_グループ[グループ番号],_グループ[施設番号]))</f>
        <v/>
      </c>
      <c r="F309" t="str" cm="1">
        <f t="array" ref="F309">_xlfn.IFS(_対策工[[#This Row],[グループ番号]]="","",TRUE,_xlfn.XLOOKUP(_対策工[[#This Row],[グループ番号]],_グループ[グループ番号],_グループ[地区名]))</f>
        <v/>
      </c>
      <c r="G309" t="str" cm="1">
        <f t="array" ref="G309">_xlfn.IFS(_対策工[[#This Row],[グループ番号]]="","",TRUE,_xlfn.XLOOKUP(_対策工[[#This Row],[グループ番号]],_グループ[グループ番号],_グループ[施設名]))</f>
        <v/>
      </c>
      <c r="H309" t="str" cm="1">
        <f t="array" ref="H309">_xlfn.IFS(_対策工[[#This Row],[グループ番号]]="","",TRUE,_xlfn.XLOOKUP(_対策工[[#This Row],[グループ番号]],_グループ[グループ番号],_グループ[形式/設備名]))</f>
        <v/>
      </c>
      <c r="I309" t="str" cm="1">
        <f t="array" ref="I309">_xlfn.IFS(_対策工[[#This Row],[グループ番号]]="","",TRUE,_xlfn.XLOOKUP(_対策工[[#This Row],[グループ番号]],_グループ[グループ番号],_グループ[規格/装置名]))</f>
        <v/>
      </c>
      <c r="J309" t="str" cm="1">
        <f t="array" ref="J309">_xlfn.IFS(_対策工[[#This Row],[グループ番号]]="","",TRUE,_xlfn.XLOOKUP(_対策工[[#This Row],[グループ番号]],_グループ[グループ番号],_グループ[規模/部位]))</f>
        <v/>
      </c>
      <c r="K309" s="11"/>
      <c r="L309" s="9"/>
      <c r="M309" s="3"/>
      <c r="N309" t="str" cm="1">
        <f t="array" ref="N309">_xlfn.IFS(OR(_対策工[[#This Row],[シナリオ名称]]="",_対策工[[#This Row],[グループ番号]]=""),"",TRUE,_対策工[[#This Row],[グループ番号]]&amp;"-"&amp;_対策工[[#This Row],[制御1]]*100+_対策工[[#This Row],[制御2]])</f>
        <v/>
      </c>
      <c r="Q309" s="14"/>
      <c r="S309" s="12"/>
      <c r="T309" s="3"/>
    </row>
    <row r="310" spans="1:20">
      <c r="A310" s="6" cm="1">
        <f t="array" ref="A310">ROW()-ROW(_対策工[#Headers])</f>
        <v>309</v>
      </c>
      <c r="B310" s="6" t="str" cm="1">
        <f t="array" ref="B310">_xlfn.IFS(_対策工[[#This Row],[シナリオ名称]]="","",
RIGHT(_対策工[[#This Row],[シナリオ名称]],1)="①",1,
RIGHT(_対策工[[#This Row],[シナリオ名称]],1)="②",2,
RIGHT(_対策工[[#This Row],[シナリオ名称]],1)="③",3,
RIGHT(_対策工[[#This Row],[シナリオ名称]],1)="④",4,
ture,"")</f>
        <v/>
      </c>
      <c r="C310" s="3" t="str" cm="1">
        <f t="array" ref="C310">_xlfn.IFS(OR(_対策工[[#This Row],[シナリオ名称]]="",_対策工[[#This Row],[グループ番号]]=""),"",TRUE,COUNTIF(_xlfn.TAKE(_対策工[制御3],_対策工[[#This Row],[通し番号]]),_対策工[[#This Row],[制御3]]))</f>
        <v/>
      </c>
      <c r="D310" t="str">
        <f>_対策工[[#This Row],[シナリオ名称]]&amp;_対策工[[#This Row],[グループ番号]]</f>
        <v/>
      </c>
      <c r="E310" t="str" cm="1">
        <f t="array" ref="E310">_xlfn.IFS(_対策工[[#This Row],[グループ番号]]="","",TRUE,_xlfn.XLOOKUP(_対策工[[#This Row],[グループ番号]],_グループ[グループ番号],_グループ[施設番号]))</f>
        <v/>
      </c>
      <c r="F310" t="str" cm="1">
        <f t="array" ref="F310">_xlfn.IFS(_対策工[[#This Row],[グループ番号]]="","",TRUE,_xlfn.XLOOKUP(_対策工[[#This Row],[グループ番号]],_グループ[グループ番号],_グループ[地区名]))</f>
        <v/>
      </c>
      <c r="G310" t="str" cm="1">
        <f t="array" ref="G310">_xlfn.IFS(_対策工[[#This Row],[グループ番号]]="","",TRUE,_xlfn.XLOOKUP(_対策工[[#This Row],[グループ番号]],_グループ[グループ番号],_グループ[施設名]))</f>
        <v/>
      </c>
      <c r="H310" t="str" cm="1">
        <f t="array" ref="H310">_xlfn.IFS(_対策工[[#This Row],[グループ番号]]="","",TRUE,_xlfn.XLOOKUP(_対策工[[#This Row],[グループ番号]],_グループ[グループ番号],_グループ[形式/設備名]))</f>
        <v/>
      </c>
      <c r="I310" t="str" cm="1">
        <f t="array" ref="I310">_xlfn.IFS(_対策工[[#This Row],[グループ番号]]="","",TRUE,_xlfn.XLOOKUP(_対策工[[#This Row],[グループ番号]],_グループ[グループ番号],_グループ[規格/装置名]))</f>
        <v/>
      </c>
      <c r="J310" t="str" cm="1">
        <f t="array" ref="J310">_xlfn.IFS(_対策工[[#This Row],[グループ番号]]="","",TRUE,_xlfn.XLOOKUP(_対策工[[#This Row],[グループ番号]],_グループ[グループ番号],_グループ[規模/部位]))</f>
        <v/>
      </c>
      <c r="K310" s="11"/>
      <c r="L310" s="9"/>
      <c r="M310" s="3"/>
      <c r="N310" t="str" cm="1">
        <f t="array" ref="N310">_xlfn.IFS(OR(_対策工[[#This Row],[シナリオ名称]]="",_対策工[[#This Row],[グループ番号]]=""),"",TRUE,_対策工[[#This Row],[グループ番号]]&amp;"-"&amp;_対策工[[#This Row],[制御1]]*100+_対策工[[#This Row],[制御2]])</f>
        <v/>
      </c>
      <c r="Q310" s="14"/>
      <c r="S310" s="12"/>
      <c r="T310" s="3"/>
    </row>
    <row r="311" spans="1:20">
      <c r="A311" s="6" cm="1">
        <f t="array" ref="A311">ROW()-ROW(_対策工[#Headers])</f>
        <v>310</v>
      </c>
      <c r="B311" s="6" t="str" cm="1">
        <f t="array" ref="B311">_xlfn.IFS(_対策工[[#This Row],[シナリオ名称]]="","",
RIGHT(_対策工[[#This Row],[シナリオ名称]],1)="①",1,
RIGHT(_対策工[[#This Row],[シナリオ名称]],1)="②",2,
RIGHT(_対策工[[#This Row],[シナリオ名称]],1)="③",3,
RIGHT(_対策工[[#This Row],[シナリオ名称]],1)="④",4,
ture,"")</f>
        <v/>
      </c>
      <c r="C311" s="3" t="str" cm="1">
        <f t="array" ref="C311">_xlfn.IFS(OR(_対策工[[#This Row],[シナリオ名称]]="",_対策工[[#This Row],[グループ番号]]=""),"",TRUE,COUNTIF(_xlfn.TAKE(_対策工[制御3],_対策工[[#This Row],[通し番号]]),_対策工[[#This Row],[制御3]]))</f>
        <v/>
      </c>
      <c r="D311" t="str">
        <f>_対策工[[#This Row],[シナリオ名称]]&amp;_対策工[[#This Row],[グループ番号]]</f>
        <v/>
      </c>
      <c r="E311" t="str" cm="1">
        <f t="array" ref="E311">_xlfn.IFS(_対策工[[#This Row],[グループ番号]]="","",TRUE,_xlfn.XLOOKUP(_対策工[[#This Row],[グループ番号]],_グループ[グループ番号],_グループ[施設番号]))</f>
        <v/>
      </c>
      <c r="F311" t="str" cm="1">
        <f t="array" ref="F311">_xlfn.IFS(_対策工[[#This Row],[グループ番号]]="","",TRUE,_xlfn.XLOOKUP(_対策工[[#This Row],[グループ番号]],_グループ[グループ番号],_グループ[地区名]))</f>
        <v/>
      </c>
      <c r="G311" t="str" cm="1">
        <f t="array" ref="G311">_xlfn.IFS(_対策工[[#This Row],[グループ番号]]="","",TRUE,_xlfn.XLOOKUP(_対策工[[#This Row],[グループ番号]],_グループ[グループ番号],_グループ[施設名]))</f>
        <v/>
      </c>
      <c r="H311" t="str" cm="1">
        <f t="array" ref="H311">_xlfn.IFS(_対策工[[#This Row],[グループ番号]]="","",TRUE,_xlfn.XLOOKUP(_対策工[[#This Row],[グループ番号]],_グループ[グループ番号],_グループ[形式/設備名]))</f>
        <v/>
      </c>
      <c r="I311" t="str" cm="1">
        <f t="array" ref="I311">_xlfn.IFS(_対策工[[#This Row],[グループ番号]]="","",TRUE,_xlfn.XLOOKUP(_対策工[[#This Row],[グループ番号]],_グループ[グループ番号],_グループ[規格/装置名]))</f>
        <v/>
      </c>
      <c r="J311" t="str" cm="1">
        <f t="array" ref="J311">_xlfn.IFS(_対策工[[#This Row],[グループ番号]]="","",TRUE,_xlfn.XLOOKUP(_対策工[[#This Row],[グループ番号]],_グループ[グループ番号],_グループ[規模/部位]))</f>
        <v/>
      </c>
      <c r="K311" s="11"/>
      <c r="L311" s="9"/>
      <c r="M311" s="3"/>
      <c r="N311" t="str" cm="1">
        <f t="array" ref="N311">_xlfn.IFS(OR(_対策工[[#This Row],[シナリオ名称]]="",_対策工[[#This Row],[グループ番号]]=""),"",TRUE,_対策工[[#This Row],[グループ番号]]&amp;"-"&amp;_対策工[[#This Row],[制御1]]*100+_対策工[[#This Row],[制御2]])</f>
        <v/>
      </c>
      <c r="Q311" s="14"/>
      <c r="S311" s="12"/>
      <c r="T311" s="3"/>
    </row>
    <row r="312" spans="1:20">
      <c r="A312" s="6" cm="1">
        <f t="array" ref="A312">ROW()-ROW(_対策工[#Headers])</f>
        <v>311</v>
      </c>
      <c r="B312" s="6" t="str" cm="1">
        <f t="array" ref="B312">_xlfn.IFS(_対策工[[#This Row],[シナリオ名称]]="","",
RIGHT(_対策工[[#This Row],[シナリオ名称]],1)="①",1,
RIGHT(_対策工[[#This Row],[シナリオ名称]],1)="②",2,
RIGHT(_対策工[[#This Row],[シナリオ名称]],1)="③",3,
RIGHT(_対策工[[#This Row],[シナリオ名称]],1)="④",4,
ture,"")</f>
        <v/>
      </c>
      <c r="C312" s="3" t="str" cm="1">
        <f t="array" ref="C312">_xlfn.IFS(OR(_対策工[[#This Row],[シナリオ名称]]="",_対策工[[#This Row],[グループ番号]]=""),"",TRUE,COUNTIF(_xlfn.TAKE(_対策工[制御3],_対策工[[#This Row],[通し番号]]),_対策工[[#This Row],[制御3]]))</f>
        <v/>
      </c>
      <c r="D312" t="str">
        <f>_対策工[[#This Row],[シナリオ名称]]&amp;_対策工[[#This Row],[グループ番号]]</f>
        <v/>
      </c>
      <c r="E312" t="str" cm="1">
        <f t="array" ref="E312">_xlfn.IFS(_対策工[[#This Row],[グループ番号]]="","",TRUE,_xlfn.XLOOKUP(_対策工[[#This Row],[グループ番号]],_グループ[グループ番号],_グループ[施設番号]))</f>
        <v/>
      </c>
      <c r="F312" t="str" cm="1">
        <f t="array" ref="F312">_xlfn.IFS(_対策工[[#This Row],[グループ番号]]="","",TRUE,_xlfn.XLOOKUP(_対策工[[#This Row],[グループ番号]],_グループ[グループ番号],_グループ[地区名]))</f>
        <v/>
      </c>
      <c r="G312" t="str" cm="1">
        <f t="array" ref="G312">_xlfn.IFS(_対策工[[#This Row],[グループ番号]]="","",TRUE,_xlfn.XLOOKUP(_対策工[[#This Row],[グループ番号]],_グループ[グループ番号],_グループ[施設名]))</f>
        <v/>
      </c>
      <c r="H312" t="str" cm="1">
        <f t="array" ref="H312">_xlfn.IFS(_対策工[[#This Row],[グループ番号]]="","",TRUE,_xlfn.XLOOKUP(_対策工[[#This Row],[グループ番号]],_グループ[グループ番号],_グループ[形式/設備名]))</f>
        <v/>
      </c>
      <c r="I312" t="str" cm="1">
        <f t="array" ref="I312">_xlfn.IFS(_対策工[[#This Row],[グループ番号]]="","",TRUE,_xlfn.XLOOKUP(_対策工[[#This Row],[グループ番号]],_グループ[グループ番号],_グループ[規格/装置名]))</f>
        <v/>
      </c>
      <c r="J312" t="str" cm="1">
        <f t="array" ref="J312">_xlfn.IFS(_対策工[[#This Row],[グループ番号]]="","",TRUE,_xlfn.XLOOKUP(_対策工[[#This Row],[グループ番号]],_グループ[グループ番号],_グループ[規模/部位]))</f>
        <v/>
      </c>
      <c r="K312" s="11"/>
      <c r="L312" s="9"/>
      <c r="M312" s="3"/>
      <c r="N312" t="str" cm="1">
        <f t="array" ref="N312">_xlfn.IFS(OR(_対策工[[#This Row],[シナリオ名称]]="",_対策工[[#This Row],[グループ番号]]=""),"",TRUE,_対策工[[#This Row],[グループ番号]]&amp;"-"&amp;_対策工[[#This Row],[制御1]]*100+_対策工[[#This Row],[制御2]])</f>
        <v/>
      </c>
      <c r="Q312" s="14"/>
      <c r="S312" s="12"/>
      <c r="T312" s="3"/>
    </row>
    <row r="313" spans="1:20">
      <c r="A313" s="6" cm="1">
        <f t="array" ref="A313">ROW()-ROW(_対策工[#Headers])</f>
        <v>312</v>
      </c>
      <c r="B313" s="6" t="str" cm="1">
        <f t="array" ref="B313">_xlfn.IFS(_対策工[[#This Row],[シナリオ名称]]="","",
RIGHT(_対策工[[#This Row],[シナリオ名称]],1)="①",1,
RIGHT(_対策工[[#This Row],[シナリオ名称]],1)="②",2,
RIGHT(_対策工[[#This Row],[シナリオ名称]],1)="③",3,
RIGHT(_対策工[[#This Row],[シナリオ名称]],1)="④",4,
ture,"")</f>
        <v/>
      </c>
      <c r="C313" s="3" t="str" cm="1">
        <f t="array" ref="C313">_xlfn.IFS(OR(_対策工[[#This Row],[シナリオ名称]]="",_対策工[[#This Row],[グループ番号]]=""),"",TRUE,COUNTIF(_xlfn.TAKE(_対策工[制御3],_対策工[[#This Row],[通し番号]]),_対策工[[#This Row],[制御3]]))</f>
        <v/>
      </c>
      <c r="D313" t="str">
        <f>_対策工[[#This Row],[シナリオ名称]]&amp;_対策工[[#This Row],[グループ番号]]</f>
        <v/>
      </c>
      <c r="E313" t="str" cm="1">
        <f t="array" ref="E313">_xlfn.IFS(_対策工[[#This Row],[グループ番号]]="","",TRUE,_xlfn.XLOOKUP(_対策工[[#This Row],[グループ番号]],_グループ[グループ番号],_グループ[施設番号]))</f>
        <v/>
      </c>
      <c r="F313" t="str" cm="1">
        <f t="array" ref="F313">_xlfn.IFS(_対策工[[#This Row],[グループ番号]]="","",TRUE,_xlfn.XLOOKUP(_対策工[[#This Row],[グループ番号]],_グループ[グループ番号],_グループ[地区名]))</f>
        <v/>
      </c>
      <c r="G313" t="str" cm="1">
        <f t="array" ref="G313">_xlfn.IFS(_対策工[[#This Row],[グループ番号]]="","",TRUE,_xlfn.XLOOKUP(_対策工[[#This Row],[グループ番号]],_グループ[グループ番号],_グループ[施設名]))</f>
        <v/>
      </c>
      <c r="H313" t="str" cm="1">
        <f t="array" ref="H313">_xlfn.IFS(_対策工[[#This Row],[グループ番号]]="","",TRUE,_xlfn.XLOOKUP(_対策工[[#This Row],[グループ番号]],_グループ[グループ番号],_グループ[形式/設備名]))</f>
        <v/>
      </c>
      <c r="I313" t="str" cm="1">
        <f t="array" ref="I313">_xlfn.IFS(_対策工[[#This Row],[グループ番号]]="","",TRUE,_xlfn.XLOOKUP(_対策工[[#This Row],[グループ番号]],_グループ[グループ番号],_グループ[規格/装置名]))</f>
        <v/>
      </c>
      <c r="J313" t="str" cm="1">
        <f t="array" ref="J313">_xlfn.IFS(_対策工[[#This Row],[グループ番号]]="","",TRUE,_xlfn.XLOOKUP(_対策工[[#This Row],[グループ番号]],_グループ[グループ番号],_グループ[規模/部位]))</f>
        <v/>
      </c>
      <c r="K313" s="11"/>
      <c r="L313" s="9"/>
      <c r="M313" s="3"/>
      <c r="N313" t="str" cm="1">
        <f t="array" ref="N313">_xlfn.IFS(OR(_対策工[[#This Row],[シナリオ名称]]="",_対策工[[#This Row],[グループ番号]]=""),"",TRUE,_対策工[[#This Row],[グループ番号]]&amp;"-"&amp;_対策工[[#This Row],[制御1]]*100+_対策工[[#This Row],[制御2]])</f>
        <v/>
      </c>
      <c r="Q313" s="14"/>
      <c r="S313" s="12"/>
      <c r="T313" s="3"/>
    </row>
    <row r="314" spans="1:20">
      <c r="A314" s="6" cm="1">
        <f t="array" ref="A314">ROW()-ROW(_対策工[#Headers])</f>
        <v>313</v>
      </c>
      <c r="B314" s="6" t="str" cm="1">
        <f t="array" ref="B314">_xlfn.IFS(_対策工[[#This Row],[シナリオ名称]]="","",
RIGHT(_対策工[[#This Row],[シナリオ名称]],1)="①",1,
RIGHT(_対策工[[#This Row],[シナリオ名称]],1)="②",2,
RIGHT(_対策工[[#This Row],[シナリオ名称]],1)="③",3,
RIGHT(_対策工[[#This Row],[シナリオ名称]],1)="④",4,
ture,"")</f>
        <v/>
      </c>
      <c r="C314" s="3" t="str" cm="1">
        <f t="array" ref="C314">_xlfn.IFS(OR(_対策工[[#This Row],[シナリオ名称]]="",_対策工[[#This Row],[グループ番号]]=""),"",TRUE,COUNTIF(_xlfn.TAKE(_対策工[制御3],_対策工[[#This Row],[通し番号]]),_対策工[[#This Row],[制御3]]))</f>
        <v/>
      </c>
      <c r="D314" t="str">
        <f>_対策工[[#This Row],[シナリオ名称]]&amp;_対策工[[#This Row],[グループ番号]]</f>
        <v/>
      </c>
      <c r="E314" t="str" cm="1">
        <f t="array" ref="E314">_xlfn.IFS(_対策工[[#This Row],[グループ番号]]="","",TRUE,_xlfn.XLOOKUP(_対策工[[#This Row],[グループ番号]],_グループ[グループ番号],_グループ[施設番号]))</f>
        <v/>
      </c>
      <c r="F314" t="str" cm="1">
        <f t="array" ref="F314">_xlfn.IFS(_対策工[[#This Row],[グループ番号]]="","",TRUE,_xlfn.XLOOKUP(_対策工[[#This Row],[グループ番号]],_グループ[グループ番号],_グループ[地区名]))</f>
        <v/>
      </c>
      <c r="G314" t="str" cm="1">
        <f t="array" ref="G314">_xlfn.IFS(_対策工[[#This Row],[グループ番号]]="","",TRUE,_xlfn.XLOOKUP(_対策工[[#This Row],[グループ番号]],_グループ[グループ番号],_グループ[施設名]))</f>
        <v/>
      </c>
      <c r="H314" t="str" cm="1">
        <f t="array" ref="H314">_xlfn.IFS(_対策工[[#This Row],[グループ番号]]="","",TRUE,_xlfn.XLOOKUP(_対策工[[#This Row],[グループ番号]],_グループ[グループ番号],_グループ[形式/設備名]))</f>
        <v/>
      </c>
      <c r="I314" t="str" cm="1">
        <f t="array" ref="I314">_xlfn.IFS(_対策工[[#This Row],[グループ番号]]="","",TRUE,_xlfn.XLOOKUP(_対策工[[#This Row],[グループ番号]],_グループ[グループ番号],_グループ[規格/装置名]))</f>
        <v/>
      </c>
      <c r="J314" t="str" cm="1">
        <f t="array" ref="J314">_xlfn.IFS(_対策工[[#This Row],[グループ番号]]="","",TRUE,_xlfn.XLOOKUP(_対策工[[#This Row],[グループ番号]],_グループ[グループ番号],_グループ[規模/部位]))</f>
        <v/>
      </c>
      <c r="K314" s="11"/>
      <c r="L314" s="9"/>
      <c r="M314" s="3"/>
      <c r="N314" t="str" cm="1">
        <f t="array" ref="N314">_xlfn.IFS(OR(_対策工[[#This Row],[シナリオ名称]]="",_対策工[[#This Row],[グループ番号]]=""),"",TRUE,_対策工[[#This Row],[グループ番号]]&amp;"-"&amp;_対策工[[#This Row],[制御1]]*100+_対策工[[#This Row],[制御2]])</f>
        <v/>
      </c>
      <c r="Q314" s="14"/>
      <c r="S314" s="12"/>
      <c r="T314" s="3"/>
    </row>
    <row r="315" spans="1:20">
      <c r="A315" s="6" cm="1">
        <f t="array" ref="A315">ROW()-ROW(_対策工[#Headers])</f>
        <v>314</v>
      </c>
      <c r="B315" s="6" t="str" cm="1">
        <f t="array" ref="B315">_xlfn.IFS(_対策工[[#This Row],[シナリオ名称]]="","",
RIGHT(_対策工[[#This Row],[シナリオ名称]],1)="①",1,
RIGHT(_対策工[[#This Row],[シナリオ名称]],1)="②",2,
RIGHT(_対策工[[#This Row],[シナリオ名称]],1)="③",3,
RIGHT(_対策工[[#This Row],[シナリオ名称]],1)="④",4,
ture,"")</f>
        <v/>
      </c>
      <c r="C315" s="3" t="str" cm="1">
        <f t="array" ref="C315">_xlfn.IFS(OR(_対策工[[#This Row],[シナリオ名称]]="",_対策工[[#This Row],[グループ番号]]=""),"",TRUE,COUNTIF(_xlfn.TAKE(_対策工[制御3],_対策工[[#This Row],[通し番号]]),_対策工[[#This Row],[制御3]]))</f>
        <v/>
      </c>
      <c r="D315" t="str">
        <f>_対策工[[#This Row],[シナリオ名称]]&amp;_対策工[[#This Row],[グループ番号]]</f>
        <v/>
      </c>
      <c r="E315" t="str" cm="1">
        <f t="array" ref="E315">_xlfn.IFS(_対策工[[#This Row],[グループ番号]]="","",TRUE,_xlfn.XLOOKUP(_対策工[[#This Row],[グループ番号]],_グループ[グループ番号],_グループ[施設番号]))</f>
        <v/>
      </c>
      <c r="F315" t="str" cm="1">
        <f t="array" ref="F315">_xlfn.IFS(_対策工[[#This Row],[グループ番号]]="","",TRUE,_xlfn.XLOOKUP(_対策工[[#This Row],[グループ番号]],_グループ[グループ番号],_グループ[地区名]))</f>
        <v/>
      </c>
      <c r="G315" t="str" cm="1">
        <f t="array" ref="G315">_xlfn.IFS(_対策工[[#This Row],[グループ番号]]="","",TRUE,_xlfn.XLOOKUP(_対策工[[#This Row],[グループ番号]],_グループ[グループ番号],_グループ[施設名]))</f>
        <v/>
      </c>
      <c r="H315" t="str" cm="1">
        <f t="array" ref="H315">_xlfn.IFS(_対策工[[#This Row],[グループ番号]]="","",TRUE,_xlfn.XLOOKUP(_対策工[[#This Row],[グループ番号]],_グループ[グループ番号],_グループ[形式/設備名]))</f>
        <v/>
      </c>
      <c r="I315" t="str" cm="1">
        <f t="array" ref="I315">_xlfn.IFS(_対策工[[#This Row],[グループ番号]]="","",TRUE,_xlfn.XLOOKUP(_対策工[[#This Row],[グループ番号]],_グループ[グループ番号],_グループ[規格/装置名]))</f>
        <v/>
      </c>
      <c r="J315" t="str" cm="1">
        <f t="array" ref="J315">_xlfn.IFS(_対策工[[#This Row],[グループ番号]]="","",TRUE,_xlfn.XLOOKUP(_対策工[[#This Row],[グループ番号]],_グループ[グループ番号],_グループ[規模/部位]))</f>
        <v/>
      </c>
      <c r="K315" s="11"/>
      <c r="L315" s="9"/>
      <c r="M315" s="3"/>
      <c r="N315" t="str" cm="1">
        <f t="array" ref="N315">_xlfn.IFS(OR(_対策工[[#This Row],[シナリオ名称]]="",_対策工[[#This Row],[グループ番号]]=""),"",TRUE,_対策工[[#This Row],[グループ番号]]&amp;"-"&amp;_対策工[[#This Row],[制御1]]*100+_対策工[[#This Row],[制御2]])</f>
        <v/>
      </c>
      <c r="Q315" s="14"/>
      <c r="S315" s="12"/>
      <c r="T315" s="3"/>
    </row>
    <row r="316" spans="1:20">
      <c r="A316" s="6" cm="1">
        <f t="array" ref="A316">ROW()-ROW(_対策工[#Headers])</f>
        <v>315</v>
      </c>
      <c r="B316" s="6" t="str" cm="1">
        <f t="array" ref="B316">_xlfn.IFS(_対策工[[#This Row],[シナリオ名称]]="","",
RIGHT(_対策工[[#This Row],[シナリオ名称]],1)="①",1,
RIGHT(_対策工[[#This Row],[シナリオ名称]],1)="②",2,
RIGHT(_対策工[[#This Row],[シナリオ名称]],1)="③",3,
RIGHT(_対策工[[#This Row],[シナリオ名称]],1)="④",4,
ture,"")</f>
        <v/>
      </c>
      <c r="C316" s="3" t="str" cm="1">
        <f t="array" ref="C316">_xlfn.IFS(OR(_対策工[[#This Row],[シナリオ名称]]="",_対策工[[#This Row],[グループ番号]]=""),"",TRUE,COUNTIF(_xlfn.TAKE(_対策工[制御3],_対策工[[#This Row],[通し番号]]),_対策工[[#This Row],[制御3]]))</f>
        <v/>
      </c>
      <c r="D316" t="str">
        <f>_対策工[[#This Row],[シナリオ名称]]&amp;_対策工[[#This Row],[グループ番号]]</f>
        <v/>
      </c>
      <c r="E316" t="str" cm="1">
        <f t="array" ref="E316">_xlfn.IFS(_対策工[[#This Row],[グループ番号]]="","",TRUE,_xlfn.XLOOKUP(_対策工[[#This Row],[グループ番号]],_グループ[グループ番号],_グループ[施設番号]))</f>
        <v/>
      </c>
      <c r="F316" t="str" cm="1">
        <f t="array" ref="F316">_xlfn.IFS(_対策工[[#This Row],[グループ番号]]="","",TRUE,_xlfn.XLOOKUP(_対策工[[#This Row],[グループ番号]],_グループ[グループ番号],_グループ[地区名]))</f>
        <v/>
      </c>
      <c r="G316" t="str" cm="1">
        <f t="array" ref="G316">_xlfn.IFS(_対策工[[#This Row],[グループ番号]]="","",TRUE,_xlfn.XLOOKUP(_対策工[[#This Row],[グループ番号]],_グループ[グループ番号],_グループ[施設名]))</f>
        <v/>
      </c>
      <c r="H316" t="str" cm="1">
        <f t="array" ref="H316">_xlfn.IFS(_対策工[[#This Row],[グループ番号]]="","",TRUE,_xlfn.XLOOKUP(_対策工[[#This Row],[グループ番号]],_グループ[グループ番号],_グループ[形式/設備名]))</f>
        <v/>
      </c>
      <c r="I316" t="str" cm="1">
        <f t="array" ref="I316">_xlfn.IFS(_対策工[[#This Row],[グループ番号]]="","",TRUE,_xlfn.XLOOKUP(_対策工[[#This Row],[グループ番号]],_グループ[グループ番号],_グループ[規格/装置名]))</f>
        <v/>
      </c>
      <c r="J316" t="str" cm="1">
        <f t="array" ref="J316">_xlfn.IFS(_対策工[[#This Row],[グループ番号]]="","",TRUE,_xlfn.XLOOKUP(_対策工[[#This Row],[グループ番号]],_グループ[グループ番号],_グループ[規模/部位]))</f>
        <v/>
      </c>
      <c r="K316" s="11"/>
      <c r="L316" s="9"/>
      <c r="M316" s="3"/>
      <c r="N316" t="str" cm="1">
        <f t="array" ref="N316">_xlfn.IFS(OR(_対策工[[#This Row],[シナリオ名称]]="",_対策工[[#This Row],[グループ番号]]=""),"",TRUE,_対策工[[#This Row],[グループ番号]]&amp;"-"&amp;_対策工[[#This Row],[制御1]]*100+_対策工[[#This Row],[制御2]])</f>
        <v/>
      </c>
      <c r="Q316" s="14"/>
      <c r="S316" s="12"/>
      <c r="T316" s="3"/>
    </row>
    <row r="317" spans="1:20">
      <c r="A317" s="6" cm="1">
        <f t="array" ref="A317">ROW()-ROW(_対策工[#Headers])</f>
        <v>316</v>
      </c>
      <c r="B317" s="6" t="str" cm="1">
        <f t="array" ref="B317">_xlfn.IFS(_対策工[[#This Row],[シナリオ名称]]="","",
RIGHT(_対策工[[#This Row],[シナリオ名称]],1)="①",1,
RIGHT(_対策工[[#This Row],[シナリオ名称]],1)="②",2,
RIGHT(_対策工[[#This Row],[シナリオ名称]],1)="③",3,
RIGHT(_対策工[[#This Row],[シナリオ名称]],1)="④",4,
ture,"")</f>
        <v/>
      </c>
      <c r="C317" s="3" t="str" cm="1">
        <f t="array" ref="C317">_xlfn.IFS(OR(_対策工[[#This Row],[シナリオ名称]]="",_対策工[[#This Row],[グループ番号]]=""),"",TRUE,COUNTIF(_xlfn.TAKE(_対策工[制御3],_対策工[[#This Row],[通し番号]]),_対策工[[#This Row],[制御3]]))</f>
        <v/>
      </c>
      <c r="D317" t="str">
        <f>_対策工[[#This Row],[シナリオ名称]]&amp;_対策工[[#This Row],[グループ番号]]</f>
        <v/>
      </c>
      <c r="E317" t="str" cm="1">
        <f t="array" ref="E317">_xlfn.IFS(_対策工[[#This Row],[グループ番号]]="","",TRUE,_xlfn.XLOOKUP(_対策工[[#This Row],[グループ番号]],_グループ[グループ番号],_グループ[施設番号]))</f>
        <v/>
      </c>
      <c r="F317" t="str" cm="1">
        <f t="array" ref="F317">_xlfn.IFS(_対策工[[#This Row],[グループ番号]]="","",TRUE,_xlfn.XLOOKUP(_対策工[[#This Row],[グループ番号]],_グループ[グループ番号],_グループ[地区名]))</f>
        <v/>
      </c>
      <c r="G317" t="str" cm="1">
        <f t="array" ref="G317">_xlfn.IFS(_対策工[[#This Row],[グループ番号]]="","",TRUE,_xlfn.XLOOKUP(_対策工[[#This Row],[グループ番号]],_グループ[グループ番号],_グループ[施設名]))</f>
        <v/>
      </c>
      <c r="H317" t="str" cm="1">
        <f t="array" ref="H317">_xlfn.IFS(_対策工[[#This Row],[グループ番号]]="","",TRUE,_xlfn.XLOOKUP(_対策工[[#This Row],[グループ番号]],_グループ[グループ番号],_グループ[形式/設備名]))</f>
        <v/>
      </c>
      <c r="I317" t="str" cm="1">
        <f t="array" ref="I317">_xlfn.IFS(_対策工[[#This Row],[グループ番号]]="","",TRUE,_xlfn.XLOOKUP(_対策工[[#This Row],[グループ番号]],_グループ[グループ番号],_グループ[規格/装置名]))</f>
        <v/>
      </c>
      <c r="J317" t="str" cm="1">
        <f t="array" ref="J317">_xlfn.IFS(_対策工[[#This Row],[グループ番号]]="","",TRUE,_xlfn.XLOOKUP(_対策工[[#This Row],[グループ番号]],_グループ[グループ番号],_グループ[規模/部位]))</f>
        <v/>
      </c>
      <c r="K317" s="11"/>
      <c r="L317" s="9"/>
      <c r="M317" s="3"/>
      <c r="N317" t="str" cm="1">
        <f t="array" ref="N317">_xlfn.IFS(OR(_対策工[[#This Row],[シナリオ名称]]="",_対策工[[#This Row],[グループ番号]]=""),"",TRUE,_対策工[[#This Row],[グループ番号]]&amp;"-"&amp;_対策工[[#This Row],[制御1]]*100+_対策工[[#This Row],[制御2]])</f>
        <v/>
      </c>
      <c r="Q317" s="14"/>
      <c r="S317" s="12"/>
      <c r="T317" s="3"/>
    </row>
    <row r="318" spans="1:20">
      <c r="A318" s="6" cm="1">
        <f t="array" ref="A318">ROW()-ROW(_対策工[#Headers])</f>
        <v>317</v>
      </c>
      <c r="B318" s="6" t="str" cm="1">
        <f t="array" ref="B318">_xlfn.IFS(_対策工[[#This Row],[シナリオ名称]]="","",
RIGHT(_対策工[[#This Row],[シナリオ名称]],1)="①",1,
RIGHT(_対策工[[#This Row],[シナリオ名称]],1)="②",2,
RIGHT(_対策工[[#This Row],[シナリオ名称]],1)="③",3,
RIGHT(_対策工[[#This Row],[シナリオ名称]],1)="④",4,
ture,"")</f>
        <v/>
      </c>
      <c r="C318" s="3" t="str" cm="1">
        <f t="array" ref="C318">_xlfn.IFS(OR(_対策工[[#This Row],[シナリオ名称]]="",_対策工[[#This Row],[グループ番号]]=""),"",TRUE,COUNTIF(_xlfn.TAKE(_対策工[制御3],_対策工[[#This Row],[通し番号]]),_対策工[[#This Row],[制御3]]))</f>
        <v/>
      </c>
      <c r="D318" t="str">
        <f>_対策工[[#This Row],[シナリオ名称]]&amp;_対策工[[#This Row],[グループ番号]]</f>
        <v/>
      </c>
      <c r="E318" t="str" cm="1">
        <f t="array" ref="E318">_xlfn.IFS(_対策工[[#This Row],[グループ番号]]="","",TRUE,_xlfn.XLOOKUP(_対策工[[#This Row],[グループ番号]],_グループ[グループ番号],_グループ[施設番号]))</f>
        <v/>
      </c>
      <c r="F318" t="str" cm="1">
        <f t="array" ref="F318">_xlfn.IFS(_対策工[[#This Row],[グループ番号]]="","",TRUE,_xlfn.XLOOKUP(_対策工[[#This Row],[グループ番号]],_グループ[グループ番号],_グループ[地区名]))</f>
        <v/>
      </c>
      <c r="G318" t="str" cm="1">
        <f t="array" ref="G318">_xlfn.IFS(_対策工[[#This Row],[グループ番号]]="","",TRUE,_xlfn.XLOOKUP(_対策工[[#This Row],[グループ番号]],_グループ[グループ番号],_グループ[施設名]))</f>
        <v/>
      </c>
      <c r="H318" t="str" cm="1">
        <f t="array" ref="H318">_xlfn.IFS(_対策工[[#This Row],[グループ番号]]="","",TRUE,_xlfn.XLOOKUP(_対策工[[#This Row],[グループ番号]],_グループ[グループ番号],_グループ[形式/設備名]))</f>
        <v/>
      </c>
      <c r="I318" t="str" cm="1">
        <f t="array" ref="I318">_xlfn.IFS(_対策工[[#This Row],[グループ番号]]="","",TRUE,_xlfn.XLOOKUP(_対策工[[#This Row],[グループ番号]],_グループ[グループ番号],_グループ[規格/装置名]))</f>
        <v/>
      </c>
      <c r="J318" t="str" cm="1">
        <f t="array" ref="J318">_xlfn.IFS(_対策工[[#This Row],[グループ番号]]="","",TRUE,_xlfn.XLOOKUP(_対策工[[#This Row],[グループ番号]],_グループ[グループ番号],_グループ[規模/部位]))</f>
        <v/>
      </c>
      <c r="K318" s="11"/>
      <c r="L318" s="9"/>
      <c r="M318" s="3"/>
      <c r="N318" t="str" cm="1">
        <f t="array" ref="N318">_xlfn.IFS(OR(_対策工[[#This Row],[シナリオ名称]]="",_対策工[[#This Row],[グループ番号]]=""),"",TRUE,_対策工[[#This Row],[グループ番号]]&amp;"-"&amp;_対策工[[#This Row],[制御1]]*100+_対策工[[#This Row],[制御2]])</f>
        <v/>
      </c>
      <c r="Q318" s="14"/>
      <c r="S318" s="12"/>
      <c r="T318" s="3"/>
    </row>
    <row r="319" spans="1:20">
      <c r="A319" s="6" cm="1">
        <f t="array" ref="A319">ROW()-ROW(_対策工[#Headers])</f>
        <v>318</v>
      </c>
      <c r="B319" s="6" t="str" cm="1">
        <f t="array" ref="B319">_xlfn.IFS(_対策工[[#This Row],[シナリオ名称]]="","",
RIGHT(_対策工[[#This Row],[シナリオ名称]],1)="①",1,
RIGHT(_対策工[[#This Row],[シナリオ名称]],1)="②",2,
RIGHT(_対策工[[#This Row],[シナリオ名称]],1)="③",3,
RIGHT(_対策工[[#This Row],[シナリオ名称]],1)="④",4,
ture,"")</f>
        <v/>
      </c>
      <c r="C319" s="3" t="str" cm="1">
        <f t="array" ref="C319">_xlfn.IFS(OR(_対策工[[#This Row],[シナリオ名称]]="",_対策工[[#This Row],[グループ番号]]=""),"",TRUE,COUNTIF(_xlfn.TAKE(_対策工[制御3],_対策工[[#This Row],[通し番号]]),_対策工[[#This Row],[制御3]]))</f>
        <v/>
      </c>
      <c r="D319" t="str">
        <f>_対策工[[#This Row],[シナリオ名称]]&amp;_対策工[[#This Row],[グループ番号]]</f>
        <v/>
      </c>
      <c r="E319" t="str" cm="1">
        <f t="array" ref="E319">_xlfn.IFS(_対策工[[#This Row],[グループ番号]]="","",TRUE,_xlfn.XLOOKUP(_対策工[[#This Row],[グループ番号]],_グループ[グループ番号],_グループ[施設番号]))</f>
        <v/>
      </c>
      <c r="F319" t="str" cm="1">
        <f t="array" ref="F319">_xlfn.IFS(_対策工[[#This Row],[グループ番号]]="","",TRUE,_xlfn.XLOOKUP(_対策工[[#This Row],[グループ番号]],_グループ[グループ番号],_グループ[地区名]))</f>
        <v/>
      </c>
      <c r="G319" t="str" cm="1">
        <f t="array" ref="G319">_xlfn.IFS(_対策工[[#This Row],[グループ番号]]="","",TRUE,_xlfn.XLOOKUP(_対策工[[#This Row],[グループ番号]],_グループ[グループ番号],_グループ[施設名]))</f>
        <v/>
      </c>
      <c r="H319" t="str" cm="1">
        <f t="array" ref="H319">_xlfn.IFS(_対策工[[#This Row],[グループ番号]]="","",TRUE,_xlfn.XLOOKUP(_対策工[[#This Row],[グループ番号]],_グループ[グループ番号],_グループ[形式/設備名]))</f>
        <v/>
      </c>
      <c r="I319" t="str" cm="1">
        <f t="array" ref="I319">_xlfn.IFS(_対策工[[#This Row],[グループ番号]]="","",TRUE,_xlfn.XLOOKUP(_対策工[[#This Row],[グループ番号]],_グループ[グループ番号],_グループ[規格/装置名]))</f>
        <v/>
      </c>
      <c r="J319" t="str" cm="1">
        <f t="array" ref="J319">_xlfn.IFS(_対策工[[#This Row],[グループ番号]]="","",TRUE,_xlfn.XLOOKUP(_対策工[[#This Row],[グループ番号]],_グループ[グループ番号],_グループ[規模/部位]))</f>
        <v/>
      </c>
      <c r="K319" s="11"/>
      <c r="L319" s="9"/>
      <c r="M319" s="3"/>
      <c r="N319" t="str" cm="1">
        <f t="array" ref="N319">_xlfn.IFS(OR(_対策工[[#This Row],[シナリオ名称]]="",_対策工[[#This Row],[グループ番号]]=""),"",TRUE,_対策工[[#This Row],[グループ番号]]&amp;"-"&amp;_対策工[[#This Row],[制御1]]*100+_対策工[[#This Row],[制御2]])</f>
        <v/>
      </c>
      <c r="Q319" s="14"/>
      <c r="S319" s="12"/>
      <c r="T319" s="3"/>
    </row>
    <row r="320" spans="1:20">
      <c r="A320" s="6" cm="1">
        <f t="array" ref="A320">ROW()-ROW(_対策工[#Headers])</f>
        <v>319</v>
      </c>
      <c r="B320" s="6" t="str" cm="1">
        <f t="array" ref="B320">_xlfn.IFS(_対策工[[#This Row],[シナリオ名称]]="","",
RIGHT(_対策工[[#This Row],[シナリオ名称]],1)="①",1,
RIGHT(_対策工[[#This Row],[シナリオ名称]],1)="②",2,
RIGHT(_対策工[[#This Row],[シナリオ名称]],1)="③",3,
RIGHT(_対策工[[#This Row],[シナリオ名称]],1)="④",4,
ture,"")</f>
        <v/>
      </c>
      <c r="C320" s="3" t="str" cm="1">
        <f t="array" ref="C320">_xlfn.IFS(OR(_対策工[[#This Row],[シナリオ名称]]="",_対策工[[#This Row],[グループ番号]]=""),"",TRUE,COUNTIF(_xlfn.TAKE(_対策工[制御3],_対策工[[#This Row],[通し番号]]),_対策工[[#This Row],[制御3]]))</f>
        <v/>
      </c>
      <c r="D320" t="str">
        <f>_対策工[[#This Row],[シナリオ名称]]&amp;_対策工[[#This Row],[グループ番号]]</f>
        <v/>
      </c>
      <c r="E320" t="str" cm="1">
        <f t="array" ref="E320">_xlfn.IFS(_対策工[[#This Row],[グループ番号]]="","",TRUE,_xlfn.XLOOKUP(_対策工[[#This Row],[グループ番号]],_グループ[グループ番号],_グループ[施設番号]))</f>
        <v/>
      </c>
      <c r="F320" t="str" cm="1">
        <f t="array" ref="F320">_xlfn.IFS(_対策工[[#This Row],[グループ番号]]="","",TRUE,_xlfn.XLOOKUP(_対策工[[#This Row],[グループ番号]],_グループ[グループ番号],_グループ[地区名]))</f>
        <v/>
      </c>
      <c r="G320" t="str" cm="1">
        <f t="array" ref="G320">_xlfn.IFS(_対策工[[#This Row],[グループ番号]]="","",TRUE,_xlfn.XLOOKUP(_対策工[[#This Row],[グループ番号]],_グループ[グループ番号],_グループ[施設名]))</f>
        <v/>
      </c>
      <c r="H320" t="str" cm="1">
        <f t="array" ref="H320">_xlfn.IFS(_対策工[[#This Row],[グループ番号]]="","",TRUE,_xlfn.XLOOKUP(_対策工[[#This Row],[グループ番号]],_グループ[グループ番号],_グループ[形式/設備名]))</f>
        <v/>
      </c>
      <c r="I320" t="str" cm="1">
        <f t="array" ref="I320">_xlfn.IFS(_対策工[[#This Row],[グループ番号]]="","",TRUE,_xlfn.XLOOKUP(_対策工[[#This Row],[グループ番号]],_グループ[グループ番号],_グループ[規格/装置名]))</f>
        <v/>
      </c>
      <c r="J320" t="str" cm="1">
        <f t="array" ref="J320">_xlfn.IFS(_対策工[[#This Row],[グループ番号]]="","",TRUE,_xlfn.XLOOKUP(_対策工[[#This Row],[グループ番号]],_グループ[グループ番号],_グループ[規模/部位]))</f>
        <v/>
      </c>
      <c r="K320" s="11"/>
      <c r="L320" s="9"/>
      <c r="M320" s="3"/>
      <c r="N320" t="str" cm="1">
        <f t="array" ref="N320">_xlfn.IFS(OR(_対策工[[#This Row],[シナリオ名称]]="",_対策工[[#This Row],[グループ番号]]=""),"",TRUE,_対策工[[#This Row],[グループ番号]]&amp;"-"&amp;_対策工[[#This Row],[制御1]]*100+_対策工[[#This Row],[制御2]])</f>
        <v/>
      </c>
      <c r="Q320" s="14"/>
      <c r="S320" s="12"/>
      <c r="T320" s="3"/>
    </row>
    <row r="321" spans="1:20">
      <c r="A321" s="6" cm="1">
        <f t="array" ref="A321">ROW()-ROW(_対策工[#Headers])</f>
        <v>320</v>
      </c>
      <c r="B321" s="6" t="str" cm="1">
        <f t="array" ref="B321">_xlfn.IFS(_対策工[[#This Row],[シナリオ名称]]="","",
RIGHT(_対策工[[#This Row],[シナリオ名称]],1)="①",1,
RIGHT(_対策工[[#This Row],[シナリオ名称]],1)="②",2,
RIGHT(_対策工[[#This Row],[シナリオ名称]],1)="③",3,
RIGHT(_対策工[[#This Row],[シナリオ名称]],1)="④",4,
ture,"")</f>
        <v/>
      </c>
      <c r="C321" s="3" t="str" cm="1">
        <f t="array" ref="C321">_xlfn.IFS(OR(_対策工[[#This Row],[シナリオ名称]]="",_対策工[[#This Row],[グループ番号]]=""),"",TRUE,COUNTIF(_xlfn.TAKE(_対策工[制御3],_対策工[[#This Row],[通し番号]]),_対策工[[#This Row],[制御3]]))</f>
        <v/>
      </c>
      <c r="D321" t="str">
        <f>_対策工[[#This Row],[シナリオ名称]]&amp;_対策工[[#This Row],[グループ番号]]</f>
        <v/>
      </c>
      <c r="E321" t="str" cm="1">
        <f t="array" ref="E321">_xlfn.IFS(_対策工[[#This Row],[グループ番号]]="","",TRUE,_xlfn.XLOOKUP(_対策工[[#This Row],[グループ番号]],_グループ[グループ番号],_グループ[施設番号]))</f>
        <v/>
      </c>
      <c r="F321" t="str" cm="1">
        <f t="array" ref="F321">_xlfn.IFS(_対策工[[#This Row],[グループ番号]]="","",TRUE,_xlfn.XLOOKUP(_対策工[[#This Row],[グループ番号]],_グループ[グループ番号],_グループ[地区名]))</f>
        <v/>
      </c>
      <c r="G321" t="str" cm="1">
        <f t="array" ref="G321">_xlfn.IFS(_対策工[[#This Row],[グループ番号]]="","",TRUE,_xlfn.XLOOKUP(_対策工[[#This Row],[グループ番号]],_グループ[グループ番号],_グループ[施設名]))</f>
        <v/>
      </c>
      <c r="H321" t="str" cm="1">
        <f t="array" ref="H321">_xlfn.IFS(_対策工[[#This Row],[グループ番号]]="","",TRUE,_xlfn.XLOOKUP(_対策工[[#This Row],[グループ番号]],_グループ[グループ番号],_グループ[形式/設備名]))</f>
        <v/>
      </c>
      <c r="I321" t="str" cm="1">
        <f t="array" ref="I321">_xlfn.IFS(_対策工[[#This Row],[グループ番号]]="","",TRUE,_xlfn.XLOOKUP(_対策工[[#This Row],[グループ番号]],_グループ[グループ番号],_グループ[規格/装置名]))</f>
        <v/>
      </c>
      <c r="J321" t="str" cm="1">
        <f t="array" ref="J321">_xlfn.IFS(_対策工[[#This Row],[グループ番号]]="","",TRUE,_xlfn.XLOOKUP(_対策工[[#This Row],[グループ番号]],_グループ[グループ番号],_グループ[規模/部位]))</f>
        <v/>
      </c>
      <c r="K321" s="11"/>
      <c r="L321" s="9"/>
      <c r="M321" s="3"/>
      <c r="N321" t="str" cm="1">
        <f t="array" ref="N321">_xlfn.IFS(OR(_対策工[[#This Row],[シナリオ名称]]="",_対策工[[#This Row],[グループ番号]]=""),"",TRUE,_対策工[[#This Row],[グループ番号]]&amp;"-"&amp;_対策工[[#This Row],[制御1]]*100+_対策工[[#This Row],[制御2]])</f>
        <v/>
      </c>
      <c r="Q321" s="14"/>
      <c r="S321" s="12"/>
      <c r="T321" s="3"/>
    </row>
    <row r="322" spans="1:20">
      <c r="A322" s="6" cm="1">
        <f t="array" ref="A322">ROW()-ROW(_対策工[#Headers])</f>
        <v>321</v>
      </c>
      <c r="B322" s="6" t="str" cm="1">
        <f t="array" ref="B322">_xlfn.IFS(_対策工[[#This Row],[シナリオ名称]]="","",
RIGHT(_対策工[[#This Row],[シナリオ名称]],1)="①",1,
RIGHT(_対策工[[#This Row],[シナリオ名称]],1)="②",2,
RIGHT(_対策工[[#This Row],[シナリオ名称]],1)="③",3,
RIGHT(_対策工[[#This Row],[シナリオ名称]],1)="④",4,
ture,"")</f>
        <v/>
      </c>
      <c r="C322" s="3" t="str" cm="1">
        <f t="array" ref="C322">_xlfn.IFS(OR(_対策工[[#This Row],[シナリオ名称]]="",_対策工[[#This Row],[グループ番号]]=""),"",TRUE,COUNTIF(_xlfn.TAKE(_対策工[制御3],_対策工[[#This Row],[通し番号]]),_対策工[[#This Row],[制御3]]))</f>
        <v/>
      </c>
      <c r="D322" t="str">
        <f>_対策工[[#This Row],[シナリオ名称]]&amp;_対策工[[#This Row],[グループ番号]]</f>
        <v/>
      </c>
      <c r="E322" t="str" cm="1">
        <f t="array" ref="E322">_xlfn.IFS(_対策工[[#This Row],[グループ番号]]="","",TRUE,_xlfn.XLOOKUP(_対策工[[#This Row],[グループ番号]],_グループ[グループ番号],_グループ[施設番号]))</f>
        <v/>
      </c>
      <c r="F322" t="str" cm="1">
        <f t="array" ref="F322">_xlfn.IFS(_対策工[[#This Row],[グループ番号]]="","",TRUE,_xlfn.XLOOKUP(_対策工[[#This Row],[グループ番号]],_グループ[グループ番号],_グループ[地区名]))</f>
        <v/>
      </c>
      <c r="G322" t="str" cm="1">
        <f t="array" ref="G322">_xlfn.IFS(_対策工[[#This Row],[グループ番号]]="","",TRUE,_xlfn.XLOOKUP(_対策工[[#This Row],[グループ番号]],_グループ[グループ番号],_グループ[施設名]))</f>
        <v/>
      </c>
      <c r="H322" t="str" cm="1">
        <f t="array" ref="H322">_xlfn.IFS(_対策工[[#This Row],[グループ番号]]="","",TRUE,_xlfn.XLOOKUP(_対策工[[#This Row],[グループ番号]],_グループ[グループ番号],_グループ[形式/設備名]))</f>
        <v/>
      </c>
      <c r="I322" t="str" cm="1">
        <f t="array" ref="I322">_xlfn.IFS(_対策工[[#This Row],[グループ番号]]="","",TRUE,_xlfn.XLOOKUP(_対策工[[#This Row],[グループ番号]],_グループ[グループ番号],_グループ[規格/装置名]))</f>
        <v/>
      </c>
      <c r="J322" t="str" cm="1">
        <f t="array" ref="J322">_xlfn.IFS(_対策工[[#This Row],[グループ番号]]="","",TRUE,_xlfn.XLOOKUP(_対策工[[#This Row],[グループ番号]],_グループ[グループ番号],_グループ[規模/部位]))</f>
        <v/>
      </c>
      <c r="K322" s="11"/>
      <c r="L322" s="9"/>
      <c r="M322" s="3"/>
      <c r="N322" t="str" cm="1">
        <f t="array" ref="N322">_xlfn.IFS(OR(_対策工[[#This Row],[シナリオ名称]]="",_対策工[[#This Row],[グループ番号]]=""),"",TRUE,_対策工[[#This Row],[グループ番号]]&amp;"-"&amp;_対策工[[#This Row],[制御1]]*100+_対策工[[#This Row],[制御2]])</f>
        <v/>
      </c>
      <c r="Q322" s="14"/>
      <c r="S322" s="12"/>
      <c r="T322" s="3"/>
    </row>
    <row r="323" spans="1:20">
      <c r="A323" s="6" cm="1">
        <f t="array" ref="A323">ROW()-ROW(_対策工[#Headers])</f>
        <v>322</v>
      </c>
      <c r="B323" s="6" t="str" cm="1">
        <f t="array" ref="B323">_xlfn.IFS(_対策工[[#This Row],[シナリオ名称]]="","",
RIGHT(_対策工[[#This Row],[シナリオ名称]],1)="①",1,
RIGHT(_対策工[[#This Row],[シナリオ名称]],1)="②",2,
RIGHT(_対策工[[#This Row],[シナリオ名称]],1)="③",3,
RIGHT(_対策工[[#This Row],[シナリオ名称]],1)="④",4,
ture,"")</f>
        <v/>
      </c>
      <c r="C323" s="3" t="str" cm="1">
        <f t="array" ref="C323">_xlfn.IFS(OR(_対策工[[#This Row],[シナリオ名称]]="",_対策工[[#This Row],[グループ番号]]=""),"",TRUE,COUNTIF(_xlfn.TAKE(_対策工[制御3],_対策工[[#This Row],[通し番号]]),_対策工[[#This Row],[制御3]]))</f>
        <v/>
      </c>
      <c r="D323" t="str">
        <f>_対策工[[#This Row],[シナリオ名称]]&amp;_対策工[[#This Row],[グループ番号]]</f>
        <v/>
      </c>
      <c r="E323" t="str" cm="1">
        <f t="array" ref="E323">_xlfn.IFS(_対策工[[#This Row],[グループ番号]]="","",TRUE,_xlfn.XLOOKUP(_対策工[[#This Row],[グループ番号]],_グループ[グループ番号],_グループ[施設番号]))</f>
        <v/>
      </c>
      <c r="F323" t="str" cm="1">
        <f t="array" ref="F323">_xlfn.IFS(_対策工[[#This Row],[グループ番号]]="","",TRUE,_xlfn.XLOOKUP(_対策工[[#This Row],[グループ番号]],_グループ[グループ番号],_グループ[地区名]))</f>
        <v/>
      </c>
      <c r="G323" t="str" cm="1">
        <f t="array" ref="G323">_xlfn.IFS(_対策工[[#This Row],[グループ番号]]="","",TRUE,_xlfn.XLOOKUP(_対策工[[#This Row],[グループ番号]],_グループ[グループ番号],_グループ[施設名]))</f>
        <v/>
      </c>
      <c r="H323" t="str" cm="1">
        <f t="array" ref="H323">_xlfn.IFS(_対策工[[#This Row],[グループ番号]]="","",TRUE,_xlfn.XLOOKUP(_対策工[[#This Row],[グループ番号]],_グループ[グループ番号],_グループ[形式/設備名]))</f>
        <v/>
      </c>
      <c r="I323" t="str" cm="1">
        <f t="array" ref="I323">_xlfn.IFS(_対策工[[#This Row],[グループ番号]]="","",TRUE,_xlfn.XLOOKUP(_対策工[[#This Row],[グループ番号]],_グループ[グループ番号],_グループ[規格/装置名]))</f>
        <v/>
      </c>
      <c r="J323" t="str" cm="1">
        <f t="array" ref="J323">_xlfn.IFS(_対策工[[#This Row],[グループ番号]]="","",TRUE,_xlfn.XLOOKUP(_対策工[[#This Row],[グループ番号]],_グループ[グループ番号],_グループ[規模/部位]))</f>
        <v/>
      </c>
      <c r="K323" s="11"/>
      <c r="L323" s="9"/>
      <c r="M323" s="3"/>
      <c r="N323" t="str" cm="1">
        <f t="array" ref="N323">_xlfn.IFS(OR(_対策工[[#This Row],[シナリオ名称]]="",_対策工[[#This Row],[グループ番号]]=""),"",TRUE,_対策工[[#This Row],[グループ番号]]&amp;"-"&amp;_対策工[[#This Row],[制御1]]*100+_対策工[[#This Row],[制御2]])</f>
        <v/>
      </c>
      <c r="Q323" s="14"/>
      <c r="S323" s="12"/>
      <c r="T323" s="3"/>
    </row>
    <row r="324" spans="1:20">
      <c r="A324" s="6" cm="1">
        <f t="array" ref="A324">ROW()-ROW(_対策工[#Headers])</f>
        <v>323</v>
      </c>
      <c r="B324" s="6" t="str" cm="1">
        <f t="array" ref="B324">_xlfn.IFS(_対策工[[#This Row],[シナリオ名称]]="","",
RIGHT(_対策工[[#This Row],[シナリオ名称]],1)="①",1,
RIGHT(_対策工[[#This Row],[シナリオ名称]],1)="②",2,
RIGHT(_対策工[[#This Row],[シナリオ名称]],1)="③",3,
RIGHT(_対策工[[#This Row],[シナリオ名称]],1)="④",4,
ture,"")</f>
        <v/>
      </c>
      <c r="C324" s="3" t="str" cm="1">
        <f t="array" ref="C324">_xlfn.IFS(OR(_対策工[[#This Row],[シナリオ名称]]="",_対策工[[#This Row],[グループ番号]]=""),"",TRUE,COUNTIF(_xlfn.TAKE(_対策工[制御3],_対策工[[#This Row],[通し番号]]),_対策工[[#This Row],[制御3]]))</f>
        <v/>
      </c>
      <c r="D324" t="str">
        <f>_対策工[[#This Row],[シナリオ名称]]&amp;_対策工[[#This Row],[グループ番号]]</f>
        <v/>
      </c>
      <c r="E324" t="str" cm="1">
        <f t="array" ref="E324">_xlfn.IFS(_対策工[[#This Row],[グループ番号]]="","",TRUE,_xlfn.XLOOKUP(_対策工[[#This Row],[グループ番号]],_グループ[グループ番号],_グループ[施設番号]))</f>
        <v/>
      </c>
      <c r="F324" t="str" cm="1">
        <f t="array" ref="F324">_xlfn.IFS(_対策工[[#This Row],[グループ番号]]="","",TRUE,_xlfn.XLOOKUP(_対策工[[#This Row],[グループ番号]],_グループ[グループ番号],_グループ[地区名]))</f>
        <v/>
      </c>
      <c r="G324" t="str" cm="1">
        <f t="array" ref="G324">_xlfn.IFS(_対策工[[#This Row],[グループ番号]]="","",TRUE,_xlfn.XLOOKUP(_対策工[[#This Row],[グループ番号]],_グループ[グループ番号],_グループ[施設名]))</f>
        <v/>
      </c>
      <c r="H324" t="str" cm="1">
        <f t="array" ref="H324">_xlfn.IFS(_対策工[[#This Row],[グループ番号]]="","",TRUE,_xlfn.XLOOKUP(_対策工[[#This Row],[グループ番号]],_グループ[グループ番号],_グループ[形式/設備名]))</f>
        <v/>
      </c>
      <c r="I324" t="str" cm="1">
        <f t="array" ref="I324">_xlfn.IFS(_対策工[[#This Row],[グループ番号]]="","",TRUE,_xlfn.XLOOKUP(_対策工[[#This Row],[グループ番号]],_グループ[グループ番号],_グループ[規格/装置名]))</f>
        <v/>
      </c>
      <c r="J324" t="str" cm="1">
        <f t="array" ref="J324">_xlfn.IFS(_対策工[[#This Row],[グループ番号]]="","",TRUE,_xlfn.XLOOKUP(_対策工[[#This Row],[グループ番号]],_グループ[グループ番号],_グループ[規模/部位]))</f>
        <v/>
      </c>
      <c r="K324" s="11"/>
      <c r="L324" s="9"/>
      <c r="M324" s="3"/>
      <c r="N324" t="str" cm="1">
        <f t="array" ref="N324">_xlfn.IFS(OR(_対策工[[#This Row],[シナリオ名称]]="",_対策工[[#This Row],[グループ番号]]=""),"",TRUE,_対策工[[#This Row],[グループ番号]]&amp;"-"&amp;_対策工[[#This Row],[制御1]]*100+_対策工[[#This Row],[制御2]])</f>
        <v/>
      </c>
      <c r="Q324" s="14"/>
      <c r="S324" s="12"/>
      <c r="T324" s="3"/>
    </row>
    <row r="325" spans="1:20">
      <c r="A325" s="6" cm="1">
        <f t="array" ref="A325">ROW()-ROW(_対策工[#Headers])</f>
        <v>324</v>
      </c>
      <c r="B325" s="6" t="str" cm="1">
        <f t="array" ref="B325">_xlfn.IFS(_対策工[[#This Row],[シナリオ名称]]="","",
RIGHT(_対策工[[#This Row],[シナリオ名称]],1)="①",1,
RIGHT(_対策工[[#This Row],[シナリオ名称]],1)="②",2,
RIGHT(_対策工[[#This Row],[シナリオ名称]],1)="③",3,
RIGHT(_対策工[[#This Row],[シナリオ名称]],1)="④",4,
ture,"")</f>
        <v/>
      </c>
      <c r="C325" s="3" t="str" cm="1">
        <f t="array" ref="C325">_xlfn.IFS(OR(_対策工[[#This Row],[シナリオ名称]]="",_対策工[[#This Row],[グループ番号]]=""),"",TRUE,COUNTIF(_xlfn.TAKE(_対策工[制御3],_対策工[[#This Row],[通し番号]]),_対策工[[#This Row],[制御3]]))</f>
        <v/>
      </c>
      <c r="D325" t="str">
        <f>_対策工[[#This Row],[シナリオ名称]]&amp;_対策工[[#This Row],[グループ番号]]</f>
        <v/>
      </c>
      <c r="E325" t="str" cm="1">
        <f t="array" ref="E325">_xlfn.IFS(_対策工[[#This Row],[グループ番号]]="","",TRUE,_xlfn.XLOOKUP(_対策工[[#This Row],[グループ番号]],_グループ[グループ番号],_グループ[施設番号]))</f>
        <v/>
      </c>
      <c r="F325" t="str" cm="1">
        <f t="array" ref="F325">_xlfn.IFS(_対策工[[#This Row],[グループ番号]]="","",TRUE,_xlfn.XLOOKUP(_対策工[[#This Row],[グループ番号]],_グループ[グループ番号],_グループ[地区名]))</f>
        <v/>
      </c>
      <c r="G325" t="str" cm="1">
        <f t="array" ref="G325">_xlfn.IFS(_対策工[[#This Row],[グループ番号]]="","",TRUE,_xlfn.XLOOKUP(_対策工[[#This Row],[グループ番号]],_グループ[グループ番号],_グループ[施設名]))</f>
        <v/>
      </c>
      <c r="H325" t="str" cm="1">
        <f t="array" ref="H325">_xlfn.IFS(_対策工[[#This Row],[グループ番号]]="","",TRUE,_xlfn.XLOOKUP(_対策工[[#This Row],[グループ番号]],_グループ[グループ番号],_グループ[形式/設備名]))</f>
        <v/>
      </c>
      <c r="I325" t="str" cm="1">
        <f t="array" ref="I325">_xlfn.IFS(_対策工[[#This Row],[グループ番号]]="","",TRUE,_xlfn.XLOOKUP(_対策工[[#This Row],[グループ番号]],_グループ[グループ番号],_グループ[規格/装置名]))</f>
        <v/>
      </c>
      <c r="J325" t="str" cm="1">
        <f t="array" ref="J325">_xlfn.IFS(_対策工[[#This Row],[グループ番号]]="","",TRUE,_xlfn.XLOOKUP(_対策工[[#This Row],[グループ番号]],_グループ[グループ番号],_グループ[規模/部位]))</f>
        <v/>
      </c>
      <c r="K325" s="11"/>
      <c r="L325" s="9"/>
      <c r="M325" s="3"/>
      <c r="N325" t="str" cm="1">
        <f t="array" ref="N325">_xlfn.IFS(OR(_対策工[[#This Row],[シナリオ名称]]="",_対策工[[#This Row],[グループ番号]]=""),"",TRUE,_対策工[[#This Row],[グループ番号]]&amp;"-"&amp;_対策工[[#This Row],[制御1]]*100+_対策工[[#This Row],[制御2]])</f>
        <v/>
      </c>
      <c r="Q325" s="14"/>
      <c r="S325" s="12"/>
      <c r="T325" s="3"/>
    </row>
    <row r="326" spans="1:20">
      <c r="A326" s="6" cm="1">
        <f t="array" ref="A326">ROW()-ROW(_対策工[#Headers])</f>
        <v>325</v>
      </c>
      <c r="B326" s="6" t="str" cm="1">
        <f t="array" ref="B326">_xlfn.IFS(_対策工[[#This Row],[シナリオ名称]]="","",
RIGHT(_対策工[[#This Row],[シナリオ名称]],1)="①",1,
RIGHT(_対策工[[#This Row],[シナリオ名称]],1)="②",2,
RIGHT(_対策工[[#This Row],[シナリオ名称]],1)="③",3,
RIGHT(_対策工[[#This Row],[シナリオ名称]],1)="④",4,
ture,"")</f>
        <v/>
      </c>
      <c r="C326" s="3" t="str" cm="1">
        <f t="array" ref="C326">_xlfn.IFS(OR(_対策工[[#This Row],[シナリオ名称]]="",_対策工[[#This Row],[グループ番号]]=""),"",TRUE,COUNTIF(_xlfn.TAKE(_対策工[制御3],_対策工[[#This Row],[通し番号]]),_対策工[[#This Row],[制御3]]))</f>
        <v/>
      </c>
      <c r="D326" t="str">
        <f>_対策工[[#This Row],[シナリオ名称]]&amp;_対策工[[#This Row],[グループ番号]]</f>
        <v/>
      </c>
      <c r="E326" t="str" cm="1">
        <f t="array" ref="E326">_xlfn.IFS(_対策工[[#This Row],[グループ番号]]="","",TRUE,_xlfn.XLOOKUP(_対策工[[#This Row],[グループ番号]],_グループ[グループ番号],_グループ[施設番号]))</f>
        <v/>
      </c>
      <c r="F326" t="str" cm="1">
        <f t="array" ref="F326">_xlfn.IFS(_対策工[[#This Row],[グループ番号]]="","",TRUE,_xlfn.XLOOKUP(_対策工[[#This Row],[グループ番号]],_グループ[グループ番号],_グループ[地区名]))</f>
        <v/>
      </c>
      <c r="G326" t="str" cm="1">
        <f t="array" ref="G326">_xlfn.IFS(_対策工[[#This Row],[グループ番号]]="","",TRUE,_xlfn.XLOOKUP(_対策工[[#This Row],[グループ番号]],_グループ[グループ番号],_グループ[施設名]))</f>
        <v/>
      </c>
      <c r="H326" t="str" cm="1">
        <f t="array" ref="H326">_xlfn.IFS(_対策工[[#This Row],[グループ番号]]="","",TRUE,_xlfn.XLOOKUP(_対策工[[#This Row],[グループ番号]],_グループ[グループ番号],_グループ[形式/設備名]))</f>
        <v/>
      </c>
      <c r="I326" t="str" cm="1">
        <f t="array" ref="I326">_xlfn.IFS(_対策工[[#This Row],[グループ番号]]="","",TRUE,_xlfn.XLOOKUP(_対策工[[#This Row],[グループ番号]],_グループ[グループ番号],_グループ[規格/装置名]))</f>
        <v/>
      </c>
      <c r="J326" t="str" cm="1">
        <f t="array" ref="J326">_xlfn.IFS(_対策工[[#This Row],[グループ番号]]="","",TRUE,_xlfn.XLOOKUP(_対策工[[#This Row],[グループ番号]],_グループ[グループ番号],_グループ[規模/部位]))</f>
        <v/>
      </c>
      <c r="K326" s="11"/>
      <c r="L326" s="9"/>
      <c r="M326" s="3"/>
      <c r="N326" t="str" cm="1">
        <f t="array" ref="N326">_xlfn.IFS(OR(_対策工[[#This Row],[シナリオ名称]]="",_対策工[[#This Row],[グループ番号]]=""),"",TRUE,_対策工[[#This Row],[グループ番号]]&amp;"-"&amp;_対策工[[#This Row],[制御1]]*100+_対策工[[#This Row],[制御2]])</f>
        <v/>
      </c>
      <c r="Q326" s="14"/>
      <c r="S326" s="12"/>
      <c r="T326" s="3"/>
    </row>
    <row r="327" spans="1:20">
      <c r="A327" s="6" cm="1">
        <f t="array" ref="A327">ROW()-ROW(_対策工[#Headers])</f>
        <v>326</v>
      </c>
      <c r="B327" s="6" t="str" cm="1">
        <f t="array" ref="B327">_xlfn.IFS(_対策工[[#This Row],[シナリオ名称]]="","",
RIGHT(_対策工[[#This Row],[シナリオ名称]],1)="①",1,
RIGHT(_対策工[[#This Row],[シナリオ名称]],1)="②",2,
RIGHT(_対策工[[#This Row],[シナリオ名称]],1)="③",3,
RIGHT(_対策工[[#This Row],[シナリオ名称]],1)="④",4,
ture,"")</f>
        <v/>
      </c>
      <c r="C327" s="3" t="str" cm="1">
        <f t="array" ref="C327">_xlfn.IFS(OR(_対策工[[#This Row],[シナリオ名称]]="",_対策工[[#This Row],[グループ番号]]=""),"",TRUE,COUNTIF(_xlfn.TAKE(_対策工[制御3],_対策工[[#This Row],[通し番号]]),_対策工[[#This Row],[制御3]]))</f>
        <v/>
      </c>
      <c r="D327" t="str">
        <f>_対策工[[#This Row],[シナリオ名称]]&amp;_対策工[[#This Row],[グループ番号]]</f>
        <v/>
      </c>
      <c r="E327" t="str" cm="1">
        <f t="array" ref="E327">_xlfn.IFS(_対策工[[#This Row],[グループ番号]]="","",TRUE,_xlfn.XLOOKUP(_対策工[[#This Row],[グループ番号]],_グループ[グループ番号],_グループ[施設番号]))</f>
        <v/>
      </c>
      <c r="F327" t="str" cm="1">
        <f t="array" ref="F327">_xlfn.IFS(_対策工[[#This Row],[グループ番号]]="","",TRUE,_xlfn.XLOOKUP(_対策工[[#This Row],[グループ番号]],_グループ[グループ番号],_グループ[地区名]))</f>
        <v/>
      </c>
      <c r="G327" t="str" cm="1">
        <f t="array" ref="G327">_xlfn.IFS(_対策工[[#This Row],[グループ番号]]="","",TRUE,_xlfn.XLOOKUP(_対策工[[#This Row],[グループ番号]],_グループ[グループ番号],_グループ[施設名]))</f>
        <v/>
      </c>
      <c r="H327" t="str" cm="1">
        <f t="array" ref="H327">_xlfn.IFS(_対策工[[#This Row],[グループ番号]]="","",TRUE,_xlfn.XLOOKUP(_対策工[[#This Row],[グループ番号]],_グループ[グループ番号],_グループ[形式/設備名]))</f>
        <v/>
      </c>
      <c r="I327" t="str" cm="1">
        <f t="array" ref="I327">_xlfn.IFS(_対策工[[#This Row],[グループ番号]]="","",TRUE,_xlfn.XLOOKUP(_対策工[[#This Row],[グループ番号]],_グループ[グループ番号],_グループ[規格/装置名]))</f>
        <v/>
      </c>
      <c r="J327" t="str" cm="1">
        <f t="array" ref="J327">_xlfn.IFS(_対策工[[#This Row],[グループ番号]]="","",TRUE,_xlfn.XLOOKUP(_対策工[[#This Row],[グループ番号]],_グループ[グループ番号],_グループ[規模/部位]))</f>
        <v/>
      </c>
      <c r="K327" s="11"/>
      <c r="L327" s="9"/>
      <c r="M327" s="3"/>
      <c r="N327" t="str" cm="1">
        <f t="array" ref="N327">_xlfn.IFS(OR(_対策工[[#This Row],[シナリオ名称]]="",_対策工[[#This Row],[グループ番号]]=""),"",TRUE,_対策工[[#This Row],[グループ番号]]&amp;"-"&amp;_対策工[[#This Row],[制御1]]*100+_対策工[[#This Row],[制御2]])</f>
        <v/>
      </c>
      <c r="Q327" s="14"/>
      <c r="S327" s="12"/>
      <c r="T327" s="3"/>
    </row>
    <row r="328" spans="1:20">
      <c r="A328" s="6" cm="1">
        <f t="array" ref="A328">ROW()-ROW(_対策工[#Headers])</f>
        <v>327</v>
      </c>
      <c r="B328" s="6" t="str" cm="1">
        <f t="array" ref="B328">_xlfn.IFS(_対策工[[#This Row],[シナリオ名称]]="","",
RIGHT(_対策工[[#This Row],[シナリオ名称]],1)="①",1,
RIGHT(_対策工[[#This Row],[シナリオ名称]],1)="②",2,
RIGHT(_対策工[[#This Row],[シナリオ名称]],1)="③",3,
RIGHT(_対策工[[#This Row],[シナリオ名称]],1)="④",4,
ture,"")</f>
        <v/>
      </c>
      <c r="C328" s="3" t="str" cm="1">
        <f t="array" ref="C328">_xlfn.IFS(OR(_対策工[[#This Row],[シナリオ名称]]="",_対策工[[#This Row],[グループ番号]]=""),"",TRUE,COUNTIF(_xlfn.TAKE(_対策工[制御3],_対策工[[#This Row],[通し番号]]),_対策工[[#This Row],[制御3]]))</f>
        <v/>
      </c>
      <c r="D328" t="str">
        <f>_対策工[[#This Row],[シナリオ名称]]&amp;_対策工[[#This Row],[グループ番号]]</f>
        <v/>
      </c>
      <c r="E328" t="str" cm="1">
        <f t="array" ref="E328">_xlfn.IFS(_対策工[[#This Row],[グループ番号]]="","",TRUE,_xlfn.XLOOKUP(_対策工[[#This Row],[グループ番号]],_グループ[グループ番号],_グループ[施設番号]))</f>
        <v/>
      </c>
      <c r="F328" t="str" cm="1">
        <f t="array" ref="F328">_xlfn.IFS(_対策工[[#This Row],[グループ番号]]="","",TRUE,_xlfn.XLOOKUP(_対策工[[#This Row],[グループ番号]],_グループ[グループ番号],_グループ[地区名]))</f>
        <v/>
      </c>
      <c r="G328" t="str" cm="1">
        <f t="array" ref="G328">_xlfn.IFS(_対策工[[#This Row],[グループ番号]]="","",TRUE,_xlfn.XLOOKUP(_対策工[[#This Row],[グループ番号]],_グループ[グループ番号],_グループ[施設名]))</f>
        <v/>
      </c>
      <c r="H328" t="str" cm="1">
        <f t="array" ref="H328">_xlfn.IFS(_対策工[[#This Row],[グループ番号]]="","",TRUE,_xlfn.XLOOKUP(_対策工[[#This Row],[グループ番号]],_グループ[グループ番号],_グループ[形式/設備名]))</f>
        <v/>
      </c>
      <c r="I328" t="str" cm="1">
        <f t="array" ref="I328">_xlfn.IFS(_対策工[[#This Row],[グループ番号]]="","",TRUE,_xlfn.XLOOKUP(_対策工[[#This Row],[グループ番号]],_グループ[グループ番号],_グループ[規格/装置名]))</f>
        <v/>
      </c>
      <c r="J328" t="str" cm="1">
        <f t="array" ref="J328">_xlfn.IFS(_対策工[[#This Row],[グループ番号]]="","",TRUE,_xlfn.XLOOKUP(_対策工[[#This Row],[グループ番号]],_グループ[グループ番号],_グループ[規模/部位]))</f>
        <v/>
      </c>
      <c r="K328" s="11"/>
      <c r="L328" s="9"/>
      <c r="M328" s="3"/>
      <c r="N328" t="str" cm="1">
        <f t="array" ref="N328">_xlfn.IFS(OR(_対策工[[#This Row],[シナリオ名称]]="",_対策工[[#This Row],[グループ番号]]=""),"",TRUE,_対策工[[#This Row],[グループ番号]]&amp;"-"&amp;_対策工[[#This Row],[制御1]]*100+_対策工[[#This Row],[制御2]])</f>
        <v/>
      </c>
      <c r="Q328" s="14"/>
      <c r="S328" s="12"/>
      <c r="T328" s="3"/>
    </row>
    <row r="329" spans="1:20">
      <c r="A329" s="6" cm="1">
        <f t="array" ref="A329">ROW()-ROW(_対策工[#Headers])</f>
        <v>328</v>
      </c>
      <c r="B329" s="6" t="str" cm="1">
        <f t="array" ref="B329">_xlfn.IFS(_対策工[[#This Row],[シナリオ名称]]="","",
RIGHT(_対策工[[#This Row],[シナリオ名称]],1)="①",1,
RIGHT(_対策工[[#This Row],[シナリオ名称]],1)="②",2,
RIGHT(_対策工[[#This Row],[シナリオ名称]],1)="③",3,
RIGHT(_対策工[[#This Row],[シナリオ名称]],1)="④",4,
ture,"")</f>
        <v/>
      </c>
      <c r="C329" s="3" t="str" cm="1">
        <f t="array" ref="C329">_xlfn.IFS(OR(_対策工[[#This Row],[シナリオ名称]]="",_対策工[[#This Row],[グループ番号]]=""),"",TRUE,COUNTIF(_xlfn.TAKE(_対策工[制御3],_対策工[[#This Row],[通し番号]]),_対策工[[#This Row],[制御3]]))</f>
        <v/>
      </c>
      <c r="D329" t="str">
        <f>_対策工[[#This Row],[シナリオ名称]]&amp;_対策工[[#This Row],[グループ番号]]</f>
        <v/>
      </c>
      <c r="E329" t="str" cm="1">
        <f t="array" ref="E329">_xlfn.IFS(_対策工[[#This Row],[グループ番号]]="","",TRUE,_xlfn.XLOOKUP(_対策工[[#This Row],[グループ番号]],_グループ[グループ番号],_グループ[施設番号]))</f>
        <v/>
      </c>
      <c r="F329" t="str" cm="1">
        <f t="array" ref="F329">_xlfn.IFS(_対策工[[#This Row],[グループ番号]]="","",TRUE,_xlfn.XLOOKUP(_対策工[[#This Row],[グループ番号]],_グループ[グループ番号],_グループ[地区名]))</f>
        <v/>
      </c>
      <c r="G329" t="str" cm="1">
        <f t="array" ref="G329">_xlfn.IFS(_対策工[[#This Row],[グループ番号]]="","",TRUE,_xlfn.XLOOKUP(_対策工[[#This Row],[グループ番号]],_グループ[グループ番号],_グループ[施設名]))</f>
        <v/>
      </c>
      <c r="H329" t="str" cm="1">
        <f t="array" ref="H329">_xlfn.IFS(_対策工[[#This Row],[グループ番号]]="","",TRUE,_xlfn.XLOOKUP(_対策工[[#This Row],[グループ番号]],_グループ[グループ番号],_グループ[形式/設備名]))</f>
        <v/>
      </c>
      <c r="I329" t="str" cm="1">
        <f t="array" ref="I329">_xlfn.IFS(_対策工[[#This Row],[グループ番号]]="","",TRUE,_xlfn.XLOOKUP(_対策工[[#This Row],[グループ番号]],_グループ[グループ番号],_グループ[規格/装置名]))</f>
        <v/>
      </c>
      <c r="J329" t="str" cm="1">
        <f t="array" ref="J329">_xlfn.IFS(_対策工[[#This Row],[グループ番号]]="","",TRUE,_xlfn.XLOOKUP(_対策工[[#This Row],[グループ番号]],_グループ[グループ番号],_グループ[規模/部位]))</f>
        <v/>
      </c>
      <c r="K329" s="11"/>
      <c r="L329" s="9"/>
      <c r="M329" s="3"/>
      <c r="N329" t="str" cm="1">
        <f t="array" ref="N329">_xlfn.IFS(OR(_対策工[[#This Row],[シナリオ名称]]="",_対策工[[#This Row],[グループ番号]]=""),"",TRUE,_対策工[[#This Row],[グループ番号]]&amp;"-"&amp;_対策工[[#This Row],[制御1]]*100+_対策工[[#This Row],[制御2]])</f>
        <v/>
      </c>
      <c r="Q329" s="14"/>
      <c r="S329" s="12"/>
      <c r="T329" s="3"/>
    </row>
    <row r="330" spans="1:20">
      <c r="A330" s="6" cm="1">
        <f t="array" ref="A330">ROW()-ROW(_対策工[#Headers])</f>
        <v>329</v>
      </c>
      <c r="B330" s="6" t="str" cm="1">
        <f t="array" ref="B330">_xlfn.IFS(_対策工[[#This Row],[シナリオ名称]]="","",
RIGHT(_対策工[[#This Row],[シナリオ名称]],1)="①",1,
RIGHT(_対策工[[#This Row],[シナリオ名称]],1)="②",2,
RIGHT(_対策工[[#This Row],[シナリオ名称]],1)="③",3,
RIGHT(_対策工[[#This Row],[シナリオ名称]],1)="④",4,
ture,"")</f>
        <v/>
      </c>
      <c r="C330" s="3" t="str" cm="1">
        <f t="array" ref="C330">_xlfn.IFS(OR(_対策工[[#This Row],[シナリオ名称]]="",_対策工[[#This Row],[グループ番号]]=""),"",TRUE,COUNTIF(_xlfn.TAKE(_対策工[制御3],_対策工[[#This Row],[通し番号]]),_対策工[[#This Row],[制御3]]))</f>
        <v/>
      </c>
      <c r="D330" t="str">
        <f>_対策工[[#This Row],[シナリオ名称]]&amp;_対策工[[#This Row],[グループ番号]]</f>
        <v/>
      </c>
      <c r="E330" t="str" cm="1">
        <f t="array" ref="E330">_xlfn.IFS(_対策工[[#This Row],[グループ番号]]="","",TRUE,_xlfn.XLOOKUP(_対策工[[#This Row],[グループ番号]],_グループ[グループ番号],_グループ[施設番号]))</f>
        <v/>
      </c>
      <c r="F330" t="str" cm="1">
        <f t="array" ref="F330">_xlfn.IFS(_対策工[[#This Row],[グループ番号]]="","",TRUE,_xlfn.XLOOKUP(_対策工[[#This Row],[グループ番号]],_グループ[グループ番号],_グループ[地区名]))</f>
        <v/>
      </c>
      <c r="G330" t="str" cm="1">
        <f t="array" ref="G330">_xlfn.IFS(_対策工[[#This Row],[グループ番号]]="","",TRUE,_xlfn.XLOOKUP(_対策工[[#This Row],[グループ番号]],_グループ[グループ番号],_グループ[施設名]))</f>
        <v/>
      </c>
      <c r="H330" t="str" cm="1">
        <f t="array" ref="H330">_xlfn.IFS(_対策工[[#This Row],[グループ番号]]="","",TRUE,_xlfn.XLOOKUP(_対策工[[#This Row],[グループ番号]],_グループ[グループ番号],_グループ[形式/設備名]))</f>
        <v/>
      </c>
      <c r="I330" t="str" cm="1">
        <f t="array" ref="I330">_xlfn.IFS(_対策工[[#This Row],[グループ番号]]="","",TRUE,_xlfn.XLOOKUP(_対策工[[#This Row],[グループ番号]],_グループ[グループ番号],_グループ[規格/装置名]))</f>
        <v/>
      </c>
      <c r="J330" t="str" cm="1">
        <f t="array" ref="J330">_xlfn.IFS(_対策工[[#This Row],[グループ番号]]="","",TRUE,_xlfn.XLOOKUP(_対策工[[#This Row],[グループ番号]],_グループ[グループ番号],_グループ[規模/部位]))</f>
        <v/>
      </c>
      <c r="K330" s="11"/>
      <c r="L330" s="9"/>
      <c r="M330" s="3"/>
      <c r="N330" t="str" cm="1">
        <f t="array" ref="N330">_xlfn.IFS(OR(_対策工[[#This Row],[シナリオ名称]]="",_対策工[[#This Row],[グループ番号]]=""),"",TRUE,_対策工[[#This Row],[グループ番号]]&amp;"-"&amp;_対策工[[#This Row],[制御1]]*100+_対策工[[#This Row],[制御2]])</f>
        <v/>
      </c>
      <c r="Q330" s="14"/>
      <c r="S330" s="12"/>
      <c r="T330" s="3"/>
    </row>
    <row r="331" spans="1:20">
      <c r="A331" s="6" cm="1">
        <f t="array" ref="A331">ROW()-ROW(_対策工[#Headers])</f>
        <v>330</v>
      </c>
      <c r="B331" s="6" t="str" cm="1">
        <f t="array" ref="B331">_xlfn.IFS(_対策工[[#This Row],[シナリオ名称]]="","",
RIGHT(_対策工[[#This Row],[シナリオ名称]],1)="①",1,
RIGHT(_対策工[[#This Row],[シナリオ名称]],1)="②",2,
RIGHT(_対策工[[#This Row],[シナリオ名称]],1)="③",3,
RIGHT(_対策工[[#This Row],[シナリオ名称]],1)="④",4,
ture,"")</f>
        <v/>
      </c>
      <c r="C331" s="3" t="str" cm="1">
        <f t="array" ref="C331">_xlfn.IFS(OR(_対策工[[#This Row],[シナリオ名称]]="",_対策工[[#This Row],[グループ番号]]=""),"",TRUE,COUNTIF(_xlfn.TAKE(_対策工[制御3],_対策工[[#This Row],[通し番号]]),_対策工[[#This Row],[制御3]]))</f>
        <v/>
      </c>
      <c r="D331" t="str">
        <f>_対策工[[#This Row],[シナリオ名称]]&amp;_対策工[[#This Row],[グループ番号]]</f>
        <v/>
      </c>
      <c r="E331" t="str" cm="1">
        <f t="array" ref="E331">_xlfn.IFS(_対策工[[#This Row],[グループ番号]]="","",TRUE,_xlfn.XLOOKUP(_対策工[[#This Row],[グループ番号]],_グループ[グループ番号],_グループ[施設番号]))</f>
        <v/>
      </c>
      <c r="F331" t="str" cm="1">
        <f t="array" ref="F331">_xlfn.IFS(_対策工[[#This Row],[グループ番号]]="","",TRUE,_xlfn.XLOOKUP(_対策工[[#This Row],[グループ番号]],_グループ[グループ番号],_グループ[地区名]))</f>
        <v/>
      </c>
      <c r="G331" t="str" cm="1">
        <f t="array" ref="G331">_xlfn.IFS(_対策工[[#This Row],[グループ番号]]="","",TRUE,_xlfn.XLOOKUP(_対策工[[#This Row],[グループ番号]],_グループ[グループ番号],_グループ[施設名]))</f>
        <v/>
      </c>
      <c r="H331" t="str" cm="1">
        <f t="array" ref="H331">_xlfn.IFS(_対策工[[#This Row],[グループ番号]]="","",TRUE,_xlfn.XLOOKUP(_対策工[[#This Row],[グループ番号]],_グループ[グループ番号],_グループ[形式/設備名]))</f>
        <v/>
      </c>
      <c r="I331" t="str" cm="1">
        <f t="array" ref="I331">_xlfn.IFS(_対策工[[#This Row],[グループ番号]]="","",TRUE,_xlfn.XLOOKUP(_対策工[[#This Row],[グループ番号]],_グループ[グループ番号],_グループ[規格/装置名]))</f>
        <v/>
      </c>
      <c r="J331" t="str" cm="1">
        <f t="array" ref="J331">_xlfn.IFS(_対策工[[#This Row],[グループ番号]]="","",TRUE,_xlfn.XLOOKUP(_対策工[[#This Row],[グループ番号]],_グループ[グループ番号],_グループ[規模/部位]))</f>
        <v/>
      </c>
      <c r="K331" s="11"/>
      <c r="L331" s="9"/>
      <c r="M331" s="3"/>
      <c r="N331" t="str" cm="1">
        <f t="array" ref="N331">_xlfn.IFS(OR(_対策工[[#This Row],[シナリオ名称]]="",_対策工[[#This Row],[グループ番号]]=""),"",TRUE,_対策工[[#This Row],[グループ番号]]&amp;"-"&amp;_対策工[[#This Row],[制御1]]*100+_対策工[[#This Row],[制御2]])</f>
        <v/>
      </c>
      <c r="Q331" s="14"/>
      <c r="S331" s="12"/>
      <c r="T331" s="3"/>
    </row>
    <row r="332" spans="1:20">
      <c r="A332" s="6" cm="1">
        <f t="array" ref="A332">ROW()-ROW(_対策工[#Headers])</f>
        <v>331</v>
      </c>
      <c r="B332" s="6" t="str" cm="1">
        <f t="array" ref="B332">_xlfn.IFS(_対策工[[#This Row],[シナリオ名称]]="","",
RIGHT(_対策工[[#This Row],[シナリオ名称]],1)="①",1,
RIGHT(_対策工[[#This Row],[シナリオ名称]],1)="②",2,
RIGHT(_対策工[[#This Row],[シナリオ名称]],1)="③",3,
RIGHT(_対策工[[#This Row],[シナリオ名称]],1)="④",4,
ture,"")</f>
        <v/>
      </c>
      <c r="C332" s="3" t="str" cm="1">
        <f t="array" ref="C332">_xlfn.IFS(OR(_対策工[[#This Row],[シナリオ名称]]="",_対策工[[#This Row],[グループ番号]]=""),"",TRUE,COUNTIF(_xlfn.TAKE(_対策工[制御3],_対策工[[#This Row],[通し番号]]),_対策工[[#This Row],[制御3]]))</f>
        <v/>
      </c>
      <c r="D332" t="str">
        <f>_対策工[[#This Row],[シナリオ名称]]&amp;_対策工[[#This Row],[グループ番号]]</f>
        <v/>
      </c>
      <c r="E332" t="str" cm="1">
        <f t="array" ref="E332">_xlfn.IFS(_対策工[[#This Row],[グループ番号]]="","",TRUE,_xlfn.XLOOKUP(_対策工[[#This Row],[グループ番号]],_グループ[グループ番号],_グループ[施設番号]))</f>
        <v/>
      </c>
      <c r="F332" t="str" cm="1">
        <f t="array" ref="F332">_xlfn.IFS(_対策工[[#This Row],[グループ番号]]="","",TRUE,_xlfn.XLOOKUP(_対策工[[#This Row],[グループ番号]],_グループ[グループ番号],_グループ[地区名]))</f>
        <v/>
      </c>
      <c r="G332" t="str" cm="1">
        <f t="array" ref="G332">_xlfn.IFS(_対策工[[#This Row],[グループ番号]]="","",TRUE,_xlfn.XLOOKUP(_対策工[[#This Row],[グループ番号]],_グループ[グループ番号],_グループ[施設名]))</f>
        <v/>
      </c>
      <c r="H332" t="str" cm="1">
        <f t="array" ref="H332">_xlfn.IFS(_対策工[[#This Row],[グループ番号]]="","",TRUE,_xlfn.XLOOKUP(_対策工[[#This Row],[グループ番号]],_グループ[グループ番号],_グループ[形式/設備名]))</f>
        <v/>
      </c>
      <c r="I332" t="str" cm="1">
        <f t="array" ref="I332">_xlfn.IFS(_対策工[[#This Row],[グループ番号]]="","",TRUE,_xlfn.XLOOKUP(_対策工[[#This Row],[グループ番号]],_グループ[グループ番号],_グループ[規格/装置名]))</f>
        <v/>
      </c>
      <c r="J332" t="str" cm="1">
        <f t="array" ref="J332">_xlfn.IFS(_対策工[[#This Row],[グループ番号]]="","",TRUE,_xlfn.XLOOKUP(_対策工[[#This Row],[グループ番号]],_グループ[グループ番号],_グループ[規模/部位]))</f>
        <v/>
      </c>
      <c r="K332" s="11"/>
      <c r="L332" s="9"/>
      <c r="M332" s="3"/>
      <c r="N332" t="str" cm="1">
        <f t="array" ref="N332">_xlfn.IFS(OR(_対策工[[#This Row],[シナリオ名称]]="",_対策工[[#This Row],[グループ番号]]=""),"",TRUE,_対策工[[#This Row],[グループ番号]]&amp;"-"&amp;_対策工[[#This Row],[制御1]]*100+_対策工[[#This Row],[制御2]])</f>
        <v/>
      </c>
      <c r="Q332" s="14"/>
      <c r="S332" s="12"/>
      <c r="T332" s="3"/>
    </row>
    <row r="333" spans="1:20">
      <c r="A333" s="6" cm="1">
        <f t="array" ref="A333">ROW()-ROW(_対策工[#Headers])</f>
        <v>332</v>
      </c>
      <c r="B333" s="6" t="str" cm="1">
        <f t="array" ref="B333">_xlfn.IFS(_対策工[[#This Row],[シナリオ名称]]="","",
RIGHT(_対策工[[#This Row],[シナリオ名称]],1)="①",1,
RIGHT(_対策工[[#This Row],[シナリオ名称]],1)="②",2,
RIGHT(_対策工[[#This Row],[シナリオ名称]],1)="③",3,
RIGHT(_対策工[[#This Row],[シナリオ名称]],1)="④",4,
ture,"")</f>
        <v/>
      </c>
      <c r="C333" s="3" t="str" cm="1">
        <f t="array" ref="C333">_xlfn.IFS(OR(_対策工[[#This Row],[シナリオ名称]]="",_対策工[[#This Row],[グループ番号]]=""),"",TRUE,COUNTIF(_xlfn.TAKE(_対策工[制御3],_対策工[[#This Row],[通し番号]]),_対策工[[#This Row],[制御3]]))</f>
        <v/>
      </c>
      <c r="D333" t="str">
        <f>_対策工[[#This Row],[シナリオ名称]]&amp;_対策工[[#This Row],[グループ番号]]</f>
        <v/>
      </c>
      <c r="E333" t="str" cm="1">
        <f t="array" ref="E333">_xlfn.IFS(_対策工[[#This Row],[グループ番号]]="","",TRUE,_xlfn.XLOOKUP(_対策工[[#This Row],[グループ番号]],_グループ[グループ番号],_グループ[施設番号]))</f>
        <v/>
      </c>
      <c r="F333" t="str" cm="1">
        <f t="array" ref="F333">_xlfn.IFS(_対策工[[#This Row],[グループ番号]]="","",TRUE,_xlfn.XLOOKUP(_対策工[[#This Row],[グループ番号]],_グループ[グループ番号],_グループ[地区名]))</f>
        <v/>
      </c>
      <c r="G333" t="str" cm="1">
        <f t="array" ref="G333">_xlfn.IFS(_対策工[[#This Row],[グループ番号]]="","",TRUE,_xlfn.XLOOKUP(_対策工[[#This Row],[グループ番号]],_グループ[グループ番号],_グループ[施設名]))</f>
        <v/>
      </c>
      <c r="H333" t="str" cm="1">
        <f t="array" ref="H333">_xlfn.IFS(_対策工[[#This Row],[グループ番号]]="","",TRUE,_xlfn.XLOOKUP(_対策工[[#This Row],[グループ番号]],_グループ[グループ番号],_グループ[形式/設備名]))</f>
        <v/>
      </c>
      <c r="I333" t="str" cm="1">
        <f t="array" ref="I333">_xlfn.IFS(_対策工[[#This Row],[グループ番号]]="","",TRUE,_xlfn.XLOOKUP(_対策工[[#This Row],[グループ番号]],_グループ[グループ番号],_グループ[規格/装置名]))</f>
        <v/>
      </c>
      <c r="J333" t="str" cm="1">
        <f t="array" ref="J333">_xlfn.IFS(_対策工[[#This Row],[グループ番号]]="","",TRUE,_xlfn.XLOOKUP(_対策工[[#This Row],[グループ番号]],_グループ[グループ番号],_グループ[規模/部位]))</f>
        <v/>
      </c>
      <c r="K333" s="11"/>
      <c r="L333" s="9"/>
      <c r="M333" s="3"/>
      <c r="N333" t="str" cm="1">
        <f t="array" ref="N333">_xlfn.IFS(OR(_対策工[[#This Row],[シナリオ名称]]="",_対策工[[#This Row],[グループ番号]]=""),"",TRUE,_対策工[[#This Row],[グループ番号]]&amp;"-"&amp;_対策工[[#This Row],[制御1]]*100+_対策工[[#This Row],[制御2]])</f>
        <v/>
      </c>
      <c r="Q333" s="14"/>
      <c r="S333" s="12"/>
      <c r="T333" s="3"/>
    </row>
    <row r="334" spans="1:20">
      <c r="A334" s="6" cm="1">
        <f t="array" ref="A334">ROW()-ROW(_対策工[#Headers])</f>
        <v>333</v>
      </c>
      <c r="B334" s="6" t="str" cm="1">
        <f t="array" ref="B334">_xlfn.IFS(_対策工[[#This Row],[シナリオ名称]]="","",
RIGHT(_対策工[[#This Row],[シナリオ名称]],1)="①",1,
RIGHT(_対策工[[#This Row],[シナリオ名称]],1)="②",2,
RIGHT(_対策工[[#This Row],[シナリオ名称]],1)="③",3,
RIGHT(_対策工[[#This Row],[シナリオ名称]],1)="④",4,
ture,"")</f>
        <v/>
      </c>
      <c r="C334" s="3" t="str" cm="1">
        <f t="array" ref="C334">_xlfn.IFS(OR(_対策工[[#This Row],[シナリオ名称]]="",_対策工[[#This Row],[グループ番号]]=""),"",TRUE,COUNTIF(_xlfn.TAKE(_対策工[制御3],_対策工[[#This Row],[通し番号]]),_対策工[[#This Row],[制御3]]))</f>
        <v/>
      </c>
      <c r="D334" t="str">
        <f>_対策工[[#This Row],[シナリオ名称]]&amp;_対策工[[#This Row],[グループ番号]]</f>
        <v/>
      </c>
      <c r="E334" t="str" cm="1">
        <f t="array" ref="E334">_xlfn.IFS(_対策工[[#This Row],[グループ番号]]="","",TRUE,_xlfn.XLOOKUP(_対策工[[#This Row],[グループ番号]],_グループ[グループ番号],_グループ[施設番号]))</f>
        <v/>
      </c>
      <c r="F334" t="str" cm="1">
        <f t="array" ref="F334">_xlfn.IFS(_対策工[[#This Row],[グループ番号]]="","",TRUE,_xlfn.XLOOKUP(_対策工[[#This Row],[グループ番号]],_グループ[グループ番号],_グループ[地区名]))</f>
        <v/>
      </c>
      <c r="G334" t="str" cm="1">
        <f t="array" ref="G334">_xlfn.IFS(_対策工[[#This Row],[グループ番号]]="","",TRUE,_xlfn.XLOOKUP(_対策工[[#This Row],[グループ番号]],_グループ[グループ番号],_グループ[施設名]))</f>
        <v/>
      </c>
      <c r="H334" t="str" cm="1">
        <f t="array" ref="H334">_xlfn.IFS(_対策工[[#This Row],[グループ番号]]="","",TRUE,_xlfn.XLOOKUP(_対策工[[#This Row],[グループ番号]],_グループ[グループ番号],_グループ[形式/設備名]))</f>
        <v/>
      </c>
      <c r="I334" t="str" cm="1">
        <f t="array" ref="I334">_xlfn.IFS(_対策工[[#This Row],[グループ番号]]="","",TRUE,_xlfn.XLOOKUP(_対策工[[#This Row],[グループ番号]],_グループ[グループ番号],_グループ[規格/装置名]))</f>
        <v/>
      </c>
      <c r="J334" t="str" cm="1">
        <f t="array" ref="J334">_xlfn.IFS(_対策工[[#This Row],[グループ番号]]="","",TRUE,_xlfn.XLOOKUP(_対策工[[#This Row],[グループ番号]],_グループ[グループ番号],_グループ[規模/部位]))</f>
        <v/>
      </c>
      <c r="K334" s="11"/>
      <c r="L334" s="9"/>
      <c r="M334" s="3"/>
      <c r="N334" t="str" cm="1">
        <f t="array" ref="N334">_xlfn.IFS(OR(_対策工[[#This Row],[シナリオ名称]]="",_対策工[[#This Row],[グループ番号]]=""),"",TRUE,_対策工[[#This Row],[グループ番号]]&amp;"-"&amp;_対策工[[#This Row],[制御1]]*100+_対策工[[#This Row],[制御2]])</f>
        <v/>
      </c>
      <c r="Q334" s="14"/>
      <c r="S334" s="12"/>
      <c r="T334" s="3"/>
    </row>
    <row r="335" spans="1:20">
      <c r="A335" s="6" cm="1">
        <f t="array" ref="A335">ROW()-ROW(_対策工[#Headers])</f>
        <v>334</v>
      </c>
      <c r="B335" s="6" t="str" cm="1">
        <f t="array" ref="B335">_xlfn.IFS(_対策工[[#This Row],[シナリオ名称]]="","",
RIGHT(_対策工[[#This Row],[シナリオ名称]],1)="①",1,
RIGHT(_対策工[[#This Row],[シナリオ名称]],1)="②",2,
RIGHT(_対策工[[#This Row],[シナリオ名称]],1)="③",3,
RIGHT(_対策工[[#This Row],[シナリオ名称]],1)="④",4,
ture,"")</f>
        <v/>
      </c>
      <c r="C335" s="3" t="str" cm="1">
        <f t="array" ref="C335">_xlfn.IFS(OR(_対策工[[#This Row],[シナリオ名称]]="",_対策工[[#This Row],[グループ番号]]=""),"",TRUE,COUNTIF(_xlfn.TAKE(_対策工[制御3],_対策工[[#This Row],[通し番号]]),_対策工[[#This Row],[制御3]]))</f>
        <v/>
      </c>
      <c r="D335" t="str">
        <f>_対策工[[#This Row],[シナリオ名称]]&amp;_対策工[[#This Row],[グループ番号]]</f>
        <v/>
      </c>
      <c r="E335" t="str" cm="1">
        <f t="array" ref="E335">_xlfn.IFS(_対策工[[#This Row],[グループ番号]]="","",TRUE,_xlfn.XLOOKUP(_対策工[[#This Row],[グループ番号]],_グループ[グループ番号],_グループ[施設番号]))</f>
        <v/>
      </c>
      <c r="F335" t="str" cm="1">
        <f t="array" ref="F335">_xlfn.IFS(_対策工[[#This Row],[グループ番号]]="","",TRUE,_xlfn.XLOOKUP(_対策工[[#This Row],[グループ番号]],_グループ[グループ番号],_グループ[地区名]))</f>
        <v/>
      </c>
      <c r="G335" t="str" cm="1">
        <f t="array" ref="G335">_xlfn.IFS(_対策工[[#This Row],[グループ番号]]="","",TRUE,_xlfn.XLOOKUP(_対策工[[#This Row],[グループ番号]],_グループ[グループ番号],_グループ[施設名]))</f>
        <v/>
      </c>
      <c r="H335" t="str" cm="1">
        <f t="array" ref="H335">_xlfn.IFS(_対策工[[#This Row],[グループ番号]]="","",TRUE,_xlfn.XLOOKUP(_対策工[[#This Row],[グループ番号]],_グループ[グループ番号],_グループ[形式/設備名]))</f>
        <v/>
      </c>
      <c r="I335" t="str" cm="1">
        <f t="array" ref="I335">_xlfn.IFS(_対策工[[#This Row],[グループ番号]]="","",TRUE,_xlfn.XLOOKUP(_対策工[[#This Row],[グループ番号]],_グループ[グループ番号],_グループ[規格/装置名]))</f>
        <v/>
      </c>
      <c r="J335" t="str" cm="1">
        <f t="array" ref="J335">_xlfn.IFS(_対策工[[#This Row],[グループ番号]]="","",TRUE,_xlfn.XLOOKUP(_対策工[[#This Row],[グループ番号]],_グループ[グループ番号],_グループ[規模/部位]))</f>
        <v/>
      </c>
      <c r="K335" s="11"/>
      <c r="L335" s="9"/>
      <c r="M335" s="3"/>
      <c r="N335" t="str" cm="1">
        <f t="array" ref="N335">_xlfn.IFS(OR(_対策工[[#This Row],[シナリオ名称]]="",_対策工[[#This Row],[グループ番号]]=""),"",TRUE,_対策工[[#This Row],[グループ番号]]&amp;"-"&amp;_対策工[[#This Row],[制御1]]*100+_対策工[[#This Row],[制御2]])</f>
        <v/>
      </c>
      <c r="Q335" s="14"/>
      <c r="S335" s="12"/>
      <c r="T335" s="3"/>
    </row>
    <row r="336" spans="1:20">
      <c r="A336" s="6" cm="1">
        <f t="array" ref="A336">ROW()-ROW(_対策工[#Headers])</f>
        <v>335</v>
      </c>
      <c r="B336" s="6" t="str" cm="1">
        <f t="array" ref="B336">_xlfn.IFS(_対策工[[#This Row],[シナリオ名称]]="","",
RIGHT(_対策工[[#This Row],[シナリオ名称]],1)="①",1,
RIGHT(_対策工[[#This Row],[シナリオ名称]],1)="②",2,
RIGHT(_対策工[[#This Row],[シナリオ名称]],1)="③",3,
RIGHT(_対策工[[#This Row],[シナリオ名称]],1)="④",4,
ture,"")</f>
        <v/>
      </c>
      <c r="C336" s="3" t="str" cm="1">
        <f t="array" ref="C336">_xlfn.IFS(OR(_対策工[[#This Row],[シナリオ名称]]="",_対策工[[#This Row],[グループ番号]]=""),"",TRUE,COUNTIF(_xlfn.TAKE(_対策工[制御3],_対策工[[#This Row],[通し番号]]),_対策工[[#This Row],[制御3]]))</f>
        <v/>
      </c>
      <c r="D336" t="str">
        <f>_対策工[[#This Row],[シナリオ名称]]&amp;_対策工[[#This Row],[グループ番号]]</f>
        <v/>
      </c>
      <c r="E336" t="str" cm="1">
        <f t="array" ref="E336">_xlfn.IFS(_対策工[[#This Row],[グループ番号]]="","",TRUE,_xlfn.XLOOKUP(_対策工[[#This Row],[グループ番号]],_グループ[グループ番号],_グループ[施設番号]))</f>
        <v/>
      </c>
      <c r="F336" t="str" cm="1">
        <f t="array" ref="F336">_xlfn.IFS(_対策工[[#This Row],[グループ番号]]="","",TRUE,_xlfn.XLOOKUP(_対策工[[#This Row],[グループ番号]],_グループ[グループ番号],_グループ[地区名]))</f>
        <v/>
      </c>
      <c r="G336" t="str" cm="1">
        <f t="array" ref="G336">_xlfn.IFS(_対策工[[#This Row],[グループ番号]]="","",TRUE,_xlfn.XLOOKUP(_対策工[[#This Row],[グループ番号]],_グループ[グループ番号],_グループ[施設名]))</f>
        <v/>
      </c>
      <c r="H336" t="str" cm="1">
        <f t="array" ref="H336">_xlfn.IFS(_対策工[[#This Row],[グループ番号]]="","",TRUE,_xlfn.XLOOKUP(_対策工[[#This Row],[グループ番号]],_グループ[グループ番号],_グループ[形式/設備名]))</f>
        <v/>
      </c>
      <c r="I336" t="str" cm="1">
        <f t="array" ref="I336">_xlfn.IFS(_対策工[[#This Row],[グループ番号]]="","",TRUE,_xlfn.XLOOKUP(_対策工[[#This Row],[グループ番号]],_グループ[グループ番号],_グループ[規格/装置名]))</f>
        <v/>
      </c>
      <c r="J336" t="str" cm="1">
        <f t="array" ref="J336">_xlfn.IFS(_対策工[[#This Row],[グループ番号]]="","",TRUE,_xlfn.XLOOKUP(_対策工[[#This Row],[グループ番号]],_グループ[グループ番号],_グループ[規模/部位]))</f>
        <v/>
      </c>
      <c r="K336" s="11"/>
      <c r="L336" s="9"/>
      <c r="M336" s="3"/>
      <c r="N336" t="str" cm="1">
        <f t="array" ref="N336">_xlfn.IFS(OR(_対策工[[#This Row],[シナリオ名称]]="",_対策工[[#This Row],[グループ番号]]=""),"",TRUE,_対策工[[#This Row],[グループ番号]]&amp;"-"&amp;_対策工[[#This Row],[制御1]]*100+_対策工[[#This Row],[制御2]])</f>
        <v/>
      </c>
      <c r="Q336" s="14"/>
      <c r="S336" s="12"/>
      <c r="T336" s="3"/>
    </row>
    <row r="337" spans="1:20">
      <c r="A337" s="6" cm="1">
        <f t="array" ref="A337">ROW()-ROW(_対策工[#Headers])</f>
        <v>336</v>
      </c>
      <c r="B337" s="6" t="str" cm="1">
        <f t="array" ref="B337">_xlfn.IFS(_対策工[[#This Row],[シナリオ名称]]="","",
RIGHT(_対策工[[#This Row],[シナリオ名称]],1)="①",1,
RIGHT(_対策工[[#This Row],[シナリオ名称]],1)="②",2,
RIGHT(_対策工[[#This Row],[シナリオ名称]],1)="③",3,
RIGHT(_対策工[[#This Row],[シナリオ名称]],1)="④",4,
ture,"")</f>
        <v/>
      </c>
      <c r="C337" s="3" t="str" cm="1">
        <f t="array" ref="C337">_xlfn.IFS(OR(_対策工[[#This Row],[シナリオ名称]]="",_対策工[[#This Row],[グループ番号]]=""),"",TRUE,COUNTIF(_xlfn.TAKE(_対策工[制御3],_対策工[[#This Row],[通し番号]]),_対策工[[#This Row],[制御3]]))</f>
        <v/>
      </c>
      <c r="D337" t="str">
        <f>_対策工[[#This Row],[シナリオ名称]]&amp;_対策工[[#This Row],[グループ番号]]</f>
        <v/>
      </c>
      <c r="E337" t="str" cm="1">
        <f t="array" ref="E337">_xlfn.IFS(_対策工[[#This Row],[グループ番号]]="","",TRUE,_xlfn.XLOOKUP(_対策工[[#This Row],[グループ番号]],_グループ[グループ番号],_グループ[施設番号]))</f>
        <v/>
      </c>
      <c r="F337" t="str" cm="1">
        <f t="array" ref="F337">_xlfn.IFS(_対策工[[#This Row],[グループ番号]]="","",TRUE,_xlfn.XLOOKUP(_対策工[[#This Row],[グループ番号]],_グループ[グループ番号],_グループ[地区名]))</f>
        <v/>
      </c>
      <c r="G337" t="str" cm="1">
        <f t="array" ref="G337">_xlfn.IFS(_対策工[[#This Row],[グループ番号]]="","",TRUE,_xlfn.XLOOKUP(_対策工[[#This Row],[グループ番号]],_グループ[グループ番号],_グループ[施設名]))</f>
        <v/>
      </c>
      <c r="H337" t="str" cm="1">
        <f t="array" ref="H337">_xlfn.IFS(_対策工[[#This Row],[グループ番号]]="","",TRUE,_xlfn.XLOOKUP(_対策工[[#This Row],[グループ番号]],_グループ[グループ番号],_グループ[形式/設備名]))</f>
        <v/>
      </c>
      <c r="I337" t="str" cm="1">
        <f t="array" ref="I337">_xlfn.IFS(_対策工[[#This Row],[グループ番号]]="","",TRUE,_xlfn.XLOOKUP(_対策工[[#This Row],[グループ番号]],_グループ[グループ番号],_グループ[規格/装置名]))</f>
        <v/>
      </c>
      <c r="J337" t="str" cm="1">
        <f t="array" ref="J337">_xlfn.IFS(_対策工[[#This Row],[グループ番号]]="","",TRUE,_xlfn.XLOOKUP(_対策工[[#This Row],[グループ番号]],_グループ[グループ番号],_グループ[規模/部位]))</f>
        <v/>
      </c>
      <c r="K337" s="11"/>
      <c r="L337" s="9"/>
      <c r="M337" s="3"/>
      <c r="N337" t="str" cm="1">
        <f t="array" ref="N337">_xlfn.IFS(OR(_対策工[[#This Row],[シナリオ名称]]="",_対策工[[#This Row],[グループ番号]]=""),"",TRUE,_対策工[[#This Row],[グループ番号]]&amp;"-"&amp;_対策工[[#This Row],[制御1]]*100+_対策工[[#This Row],[制御2]])</f>
        <v/>
      </c>
      <c r="Q337" s="14"/>
      <c r="S337" s="12"/>
      <c r="T337" s="3"/>
    </row>
    <row r="338" spans="1:20">
      <c r="A338" s="6" cm="1">
        <f t="array" ref="A338">ROW()-ROW(_対策工[#Headers])</f>
        <v>337</v>
      </c>
      <c r="B338" s="6" t="str" cm="1">
        <f t="array" ref="B338">_xlfn.IFS(_対策工[[#This Row],[シナリオ名称]]="","",
RIGHT(_対策工[[#This Row],[シナリオ名称]],1)="①",1,
RIGHT(_対策工[[#This Row],[シナリオ名称]],1)="②",2,
RIGHT(_対策工[[#This Row],[シナリオ名称]],1)="③",3,
RIGHT(_対策工[[#This Row],[シナリオ名称]],1)="④",4,
ture,"")</f>
        <v/>
      </c>
      <c r="C338" s="3" t="str" cm="1">
        <f t="array" ref="C338">_xlfn.IFS(OR(_対策工[[#This Row],[シナリオ名称]]="",_対策工[[#This Row],[グループ番号]]=""),"",TRUE,COUNTIF(_xlfn.TAKE(_対策工[制御3],_対策工[[#This Row],[通し番号]]),_対策工[[#This Row],[制御3]]))</f>
        <v/>
      </c>
      <c r="D338" t="str">
        <f>_対策工[[#This Row],[シナリオ名称]]&amp;_対策工[[#This Row],[グループ番号]]</f>
        <v/>
      </c>
      <c r="E338" t="str" cm="1">
        <f t="array" ref="E338">_xlfn.IFS(_対策工[[#This Row],[グループ番号]]="","",TRUE,_xlfn.XLOOKUP(_対策工[[#This Row],[グループ番号]],_グループ[グループ番号],_グループ[施設番号]))</f>
        <v/>
      </c>
      <c r="F338" t="str" cm="1">
        <f t="array" ref="F338">_xlfn.IFS(_対策工[[#This Row],[グループ番号]]="","",TRUE,_xlfn.XLOOKUP(_対策工[[#This Row],[グループ番号]],_グループ[グループ番号],_グループ[地区名]))</f>
        <v/>
      </c>
      <c r="G338" t="str" cm="1">
        <f t="array" ref="G338">_xlfn.IFS(_対策工[[#This Row],[グループ番号]]="","",TRUE,_xlfn.XLOOKUP(_対策工[[#This Row],[グループ番号]],_グループ[グループ番号],_グループ[施設名]))</f>
        <v/>
      </c>
      <c r="H338" t="str" cm="1">
        <f t="array" ref="H338">_xlfn.IFS(_対策工[[#This Row],[グループ番号]]="","",TRUE,_xlfn.XLOOKUP(_対策工[[#This Row],[グループ番号]],_グループ[グループ番号],_グループ[形式/設備名]))</f>
        <v/>
      </c>
      <c r="I338" t="str" cm="1">
        <f t="array" ref="I338">_xlfn.IFS(_対策工[[#This Row],[グループ番号]]="","",TRUE,_xlfn.XLOOKUP(_対策工[[#This Row],[グループ番号]],_グループ[グループ番号],_グループ[規格/装置名]))</f>
        <v/>
      </c>
      <c r="J338" t="str" cm="1">
        <f t="array" ref="J338">_xlfn.IFS(_対策工[[#This Row],[グループ番号]]="","",TRUE,_xlfn.XLOOKUP(_対策工[[#This Row],[グループ番号]],_グループ[グループ番号],_グループ[規模/部位]))</f>
        <v/>
      </c>
      <c r="K338" s="11"/>
      <c r="L338" s="9"/>
      <c r="M338" s="3"/>
      <c r="N338" t="str" cm="1">
        <f t="array" ref="N338">_xlfn.IFS(OR(_対策工[[#This Row],[シナリオ名称]]="",_対策工[[#This Row],[グループ番号]]=""),"",TRUE,_対策工[[#This Row],[グループ番号]]&amp;"-"&amp;_対策工[[#This Row],[制御1]]*100+_対策工[[#This Row],[制御2]])</f>
        <v/>
      </c>
      <c r="Q338" s="14"/>
      <c r="S338" s="12"/>
      <c r="T338" s="3"/>
    </row>
    <row r="339" spans="1:20">
      <c r="A339" s="6" cm="1">
        <f t="array" ref="A339">ROW()-ROW(_対策工[#Headers])</f>
        <v>338</v>
      </c>
      <c r="B339" s="6" t="str" cm="1">
        <f t="array" ref="B339">_xlfn.IFS(_対策工[[#This Row],[シナリオ名称]]="","",
RIGHT(_対策工[[#This Row],[シナリオ名称]],1)="①",1,
RIGHT(_対策工[[#This Row],[シナリオ名称]],1)="②",2,
RIGHT(_対策工[[#This Row],[シナリオ名称]],1)="③",3,
RIGHT(_対策工[[#This Row],[シナリオ名称]],1)="④",4,
ture,"")</f>
        <v/>
      </c>
      <c r="C339" s="3" t="str" cm="1">
        <f t="array" ref="C339">_xlfn.IFS(OR(_対策工[[#This Row],[シナリオ名称]]="",_対策工[[#This Row],[グループ番号]]=""),"",TRUE,COUNTIF(_xlfn.TAKE(_対策工[制御3],_対策工[[#This Row],[通し番号]]),_対策工[[#This Row],[制御3]]))</f>
        <v/>
      </c>
      <c r="D339" t="str">
        <f>_対策工[[#This Row],[シナリオ名称]]&amp;_対策工[[#This Row],[グループ番号]]</f>
        <v/>
      </c>
      <c r="E339" t="str" cm="1">
        <f t="array" ref="E339">_xlfn.IFS(_対策工[[#This Row],[グループ番号]]="","",TRUE,_xlfn.XLOOKUP(_対策工[[#This Row],[グループ番号]],_グループ[グループ番号],_グループ[施設番号]))</f>
        <v/>
      </c>
      <c r="F339" t="str" cm="1">
        <f t="array" ref="F339">_xlfn.IFS(_対策工[[#This Row],[グループ番号]]="","",TRUE,_xlfn.XLOOKUP(_対策工[[#This Row],[グループ番号]],_グループ[グループ番号],_グループ[地区名]))</f>
        <v/>
      </c>
      <c r="G339" t="str" cm="1">
        <f t="array" ref="G339">_xlfn.IFS(_対策工[[#This Row],[グループ番号]]="","",TRUE,_xlfn.XLOOKUP(_対策工[[#This Row],[グループ番号]],_グループ[グループ番号],_グループ[施設名]))</f>
        <v/>
      </c>
      <c r="H339" t="str" cm="1">
        <f t="array" ref="H339">_xlfn.IFS(_対策工[[#This Row],[グループ番号]]="","",TRUE,_xlfn.XLOOKUP(_対策工[[#This Row],[グループ番号]],_グループ[グループ番号],_グループ[形式/設備名]))</f>
        <v/>
      </c>
      <c r="I339" t="str" cm="1">
        <f t="array" ref="I339">_xlfn.IFS(_対策工[[#This Row],[グループ番号]]="","",TRUE,_xlfn.XLOOKUP(_対策工[[#This Row],[グループ番号]],_グループ[グループ番号],_グループ[規格/装置名]))</f>
        <v/>
      </c>
      <c r="J339" t="str" cm="1">
        <f t="array" ref="J339">_xlfn.IFS(_対策工[[#This Row],[グループ番号]]="","",TRUE,_xlfn.XLOOKUP(_対策工[[#This Row],[グループ番号]],_グループ[グループ番号],_グループ[規模/部位]))</f>
        <v/>
      </c>
      <c r="K339" s="11"/>
      <c r="L339" s="9"/>
      <c r="M339" s="3"/>
      <c r="N339" t="str" cm="1">
        <f t="array" ref="N339">_xlfn.IFS(OR(_対策工[[#This Row],[シナリオ名称]]="",_対策工[[#This Row],[グループ番号]]=""),"",TRUE,_対策工[[#This Row],[グループ番号]]&amp;"-"&amp;_対策工[[#This Row],[制御1]]*100+_対策工[[#This Row],[制御2]])</f>
        <v/>
      </c>
      <c r="Q339" s="14"/>
      <c r="S339" s="12"/>
      <c r="T339" s="3"/>
    </row>
    <row r="340" spans="1:20">
      <c r="A340" s="6" cm="1">
        <f t="array" ref="A340">ROW()-ROW(_対策工[#Headers])</f>
        <v>339</v>
      </c>
      <c r="B340" s="6" t="str" cm="1">
        <f t="array" ref="B340">_xlfn.IFS(_対策工[[#This Row],[シナリオ名称]]="","",
RIGHT(_対策工[[#This Row],[シナリオ名称]],1)="①",1,
RIGHT(_対策工[[#This Row],[シナリオ名称]],1)="②",2,
RIGHT(_対策工[[#This Row],[シナリオ名称]],1)="③",3,
RIGHT(_対策工[[#This Row],[シナリオ名称]],1)="④",4,
ture,"")</f>
        <v/>
      </c>
      <c r="C340" s="3" t="str" cm="1">
        <f t="array" ref="C340">_xlfn.IFS(OR(_対策工[[#This Row],[シナリオ名称]]="",_対策工[[#This Row],[グループ番号]]=""),"",TRUE,COUNTIF(_xlfn.TAKE(_対策工[制御3],_対策工[[#This Row],[通し番号]]),_対策工[[#This Row],[制御3]]))</f>
        <v/>
      </c>
      <c r="D340" t="str">
        <f>_対策工[[#This Row],[シナリオ名称]]&amp;_対策工[[#This Row],[グループ番号]]</f>
        <v/>
      </c>
      <c r="E340" t="str" cm="1">
        <f t="array" ref="E340">_xlfn.IFS(_対策工[[#This Row],[グループ番号]]="","",TRUE,_xlfn.XLOOKUP(_対策工[[#This Row],[グループ番号]],_グループ[グループ番号],_グループ[施設番号]))</f>
        <v/>
      </c>
      <c r="F340" t="str" cm="1">
        <f t="array" ref="F340">_xlfn.IFS(_対策工[[#This Row],[グループ番号]]="","",TRUE,_xlfn.XLOOKUP(_対策工[[#This Row],[グループ番号]],_グループ[グループ番号],_グループ[地区名]))</f>
        <v/>
      </c>
      <c r="G340" t="str" cm="1">
        <f t="array" ref="G340">_xlfn.IFS(_対策工[[#This Row],[グループ番号]]="","",TRUE,_xlfn.XLOOKUP(_対策工[[#This Row],[グループ番号]],_グループ[グループ番号],_グループ[施設名]))</f>
        <v/>
      </c>
      <c r="H340" t="str" cm="1">
        <f t="array" ref="H340">_xlfn.IFS(_対策工[[#This Row],[グループ番号]]="","",TRUE,_xlfn.XLOOKUP(_対策工[[#This Row],[グループ番号]],_グループ[グループ番号],_グループ[形式/設備名]))</f>
        <v/>
      </c>
      <c r="I340" t="str" cm="1">
        <f t="array" ref="I340">_xlfn.IFS(_対策工[[#This Row],[グループ番号]]="","",TRUE,_xlfn.XLOOKUP(_対策工[[#This Row],[グループ番号]],_グループ[グループ番号],_グループ[規格/装置名]))</f>
        <v/>
      </c>
      <c r="J340" t="str" cm="1">
        <f t="array" ref="J340">_xlfn.IFS(_対策工[[#This Row],[グループ番号]]="","",TRUE,_xlfn.XLOOKUP(_対策工[[#This Row],[グループ番号]],_グループ[グループ番号],_グループ[規模/部位]))</f>
        <v/>
      </c>
      <c r="K340" s="11"/>
      <c r="L340" s="9"/>
      <c r="M340" s="3"/>
      <c r="N340" t="str" cm="1">
        <f t="array" ref="N340">_xlfn.IFS(OR(_対策工[[#This Row],[シナリオ名称]]="",_対策工[[#This Row],[グループ番号]]=""),"",TRUE,_対策工[[#This Row],[グループ番号]]&amp;"-"&amp;_対策工[[#This Row],[制御1]]*100+_対策工[[#This Row],[制御2]])</f>
        <v/>
      </c>
      <c r="Q340" s="14"/>
      <c r="S340" s="12"/>
      <c r="T340" s="3"/>
    </row>
    <row r="341" spans="1:20">
      <c r="A341" s="6" cm="1">
        <f t="array" ref="A341">ROW()-ROW(_対策工[#Headers])</f>
        <v>340</v>
      </c>
      <c r="B341" s="6" t="str" cm="1">
        <f t="array" ref="B341">_xlfn.IFS(_対策工[[#This Row],[シナリオ名称]]="","",
RIGHT(_対策工[[#This Row],[シナリオ名称]],1)="①",1,
RIGHT(_対策工[[#This Row],[シナリオ名称]],1)="②",2,
RIGHT(_対策工[[#This Row],[シナリオ名称]],1)="③",3,
RIGHT(_対策工[[#This Row],[シナリオ名称]],1)="④",4,
ture,"")</f>
        <v/>
      </c>
      <c r="C341" s="3" t="str" cm="1">
        <f t="array" ref="C341">_xlfn.IFS(OR(_対策工[[#This Row],[シナリオ名称]]="",_対策工[[#This Row],[グループ番号]]=""),"",TRUE,COUNTIF(_xlfn.TAKE(_対策工[制御3],_対策工[[#This Row],[通し番号]]),_対策工[[#This Row],[制御3]]))</f>
        <v/>
      </c>
      <c r="D341" t="str">
        <f>_対策工[[#This Row],[シナリオ名称]]&amp;_対策工[[#This Row],[グループ番号]]</f>
        <v/>
      </c>
      <c r="E341" t="str" cm="1">
        <f t="array" ref="E341">_xlfn.IFS(_対策工[[#This Row],[グループ番号]]="","",TRUE,_xlfn.XLOOKUP(_対策工[[#This Row],[グループ番号]],_グループ[グループ番号],_グループ[施設番号]))</f>
        <v/>
      </c>
      <c r="F341" t="str" cm="1">
        <f t="array" ref="F341">_xlfn.IFS(_対策工[[#This Row],[グループ番号]]="","",TRUE,_xlfn.XLOOKUP(_対策工[[#This Row],[グループ番号]],_グループ[グループ番号],_グループ[地区名]))</f>
        <v/>
      </c>
      <c r="G341" t="str" cm="1">
        <f t="array" ref="G341">_xlfn.IFS(_対策工[[#This Row],[グループ番号]]="","",TRUE,_xlfn.XLOOKUP(_対策工[[#This Row],[グループ番号]],_グループ[グループ番号],_グループ[施設名]))</f>
        <v/>
      </c>
      <c r="H341" t="str" cm="1">
        <f t="array" ref="H341">_xlfn.IFS(_対策工[[#This Row],[グループ番号]]="","",TRUE,_xlfn.XLOOKUP(_対策工[[#This Row],[グループ番号]],_グループ[グループ番号],_グループ[形式/設備名]))</f>
        <v/>
      </c>
      <c r="I341" t="str" cm="1">
        <f t="array" ref="I341">_xlfn.IFS(_対策工[[#This Row],[グループ番号]]="","",TRUE,_xlfn.XLOOKUP(_対策工[[#This Row],[グループ番号]],_グループ[グループ番号],_グループ[規格/装置名]))</f>
        <v/>
      </c>
      <c r="J341" t="str" cm="1">
        <f t="array" ref="J341">_xlfn.IFS(_対策工[[#This Row],[グループ番号]]="","",TRUE,_xlfn.XLOOKUP(_対策工[[#This Row],[グループ番号]],_グループ[グループ番号],_グループ[規模/部位]))</f>
        <v/>
      </c>
      <c r="K341" s="11"/>
      <c r="L341" s="9"/>
      <c r="M341" s="3"/>
      <c r="N341" t="str" cm="1">
        <f t="array" ref="N341">_xlfn.IFS(OR(_対策工[[#This Row],[シナリオ名称]]="",_対策工[[#This Row],[グループ番号]]=""),"",TRUE,_対策工[[#This Row],[グループ番号]]&amp;"-"&amp;_対策工[[#This Row],[制御1]]*100+_対策工[[#This Row],[制御2]])</f>
        <v/>
      </c>
      <c r="Q341" s="14"/>
      <c r="S341" s="12"/>
      <c r="T341" s="3"/>
    </row>
    <row r="342" spans="1:20">
      <c r="A342" s="6" cm="1">
        <f t="array" ref="A342">ROW()-ROW(_対策工[#Headers])</f>
        <v>341</v>
      </c>
      <c r="B342" s="6" t="str" cm="1">
        <f t="array" ref="B342">_xlfn.IFS(_対策工[[#This Row],[シナリオ名称]]="","",
RIGHT(_対策工[[#This Row],[シナリオ名称]],1)="①",1,
RIGHT(_対策工[[#This Row],[シナリオ名称]],1)="②",2,
RIGHT(_対策工[[#This Row],[シナリオ名称]],1)="③",3,
RIGHT(_対策工[[#This Row],[シナリオ名称]],1)="④",4,
ture,"")</f>
        <v/>
      </c>
      <c r="C342" s="3" t="str" cm="1">
        <f t="array" ref="C342">_xlfn.IFS(OR(_対策工[[#This Row],[シナリオ名称]]="",_対策工[[#This Row],[グループ番号]]=""),"",TRUE,COUNTIF(_xlfn.TAKE(_対策工[制御3],_対策工[[#This Row],[通し番号]]),_対策工[[#This Row],[制御3]]))</f>
        <v/>
      </c>
      <c r="D342" t="str">
        <f>_対策工[[#This Row],[シナリオ名称]]&amp;_対策工[[#This Row],[グループ番号]]</f>
        <v/>
      </c>
      <c r="E342" t="str" cm="1">
        <f t="array" ref="E342">_xlfn.IFS(_対策工[[#This Row],[グループ番号]]="","",TRUE,_xlfn.XLOOKUP(_対策工[[#This Row],[グループ番号]],_グループ[グループ番号],_グループ[施設番号]))</f>
        <v/>
      </c>
      <c r="F342" t="str" cm="1">
        <f t="array" ref="F342">_xlfn.IFS(_対策工[[#This Row],[グループ番号]]="","",TRUE,_xlfn.XLOOKUP(_対策工[[#This Row],[グループ番号]],_グループ[グループ番号],_グループ[地区名]))</f>
        <v/>
      </c>
      <c r="G342" t="str" cm="1">
        <f t="array" ref="G342">_xlfn.IFS(_対策工[[#This Row],[グループ番号]]="","",TRUE,_xlfn.XLOOKUP(_対策工[[#This Row],[グループ番号]],_グループ[グループ番号],_グループ[施設名]))</f>
        <v/>
      </c>
      <c r="H342" t="str" cm="1">
        <f t="array" ref="H342">_xlfn.IFS(_対策工[[#This Row],[グループ番号]]="","",TRUE,_xlfn.XLOOKUP(_対策工[[#This Row],[グループ番号]],_グループ[グループ番号],_グループ[形式/設備名]))</f>
        <v/>
      </c>
      <c r="I342" t="str" cm="1">
        <f t="array" ref="I342">_xlfn.IFS(_対策工[[#This Row],[グループ番号]]="","",TRUE,_xlfn.XLOOKUP(_対策工[[#This Row],[グループ番号]],_グループ[グループ番号],_グループ[規格/装置名]))</f>
        <v/>
      </c>
      <c r="J342" t="str" cm="1">
        <f t="array" ref="J342">_xlfn.IFS(_対策工[[#This Row],[グループ番号]]="","",TRUE,_xlfn.XLOOKUP(_対策工[[#This Row],[グループ番号]],_グループ[グループ番号],_グループ[規模/部位]))</f>
        <v/>
      </c>
      <c r="K342" s="11"/>
      <c r="L342" s="9"/>
      <c r="M342" s="3"/>
      <c r="N342" t="str" cm="1">
        <f t="array" ref="N342">_xlfn.IFS(OR(_対策工[[#This Row],[シナリオ名称]]="",_対策工[[#This Row],[グループ番号]]=""),"",TRUE,_対策工[[#This Row],[グループ番号]]&amp;"-"&amp;_対策工[[#This Row],[制御1]]*100+_対策工[[#This Row],[制御2]])</f>
        <v/>
      </c>
      <c r="Q342" s="14"/>
      <c r="S342" s="12"/>
      <c r="T342" s="3"/>
    </row>
    <row r="343" spans="1:20">
      <c r="A343" s="6" cm="1">
        <f t="array" ref="A343">ROW()-ROW(_対策工[#Headers])</f>
        <v>342</v>
      </c>
      <c r="B343" s="6" t="str" cm="1">
        <f t="array" ref="B343">_xlfn.IFS(_対策工[[#This Row],[シナリオ名称]]="","",
RIGHT(_対策工[[#This Row],[シナリオ名称]],1)="①",1,
RIGHT(_対策工[[#This Row],[シナリオ名称]],1)="②",2,
RIGHT(_対策工[[#This Row],[シナリオ名称]],1)="③",3,
RIGHT(_対策工[[#This Row],[シナリオ名称]],1)="④",4,
ture,"")</f>
        <v/>
      </c>
      <c r="C343" s="3" t="str" cm="1">
        <f t="array" ref="C343">_xlfn.IFS(OR(_対策工[[#This Row],[シナリオ名称]]="",_対策工[[#This Row],[グループ番号]]=""),"",TRUE,COUNTIF(_xlfn.TAKE(_対策工[制御3],_対策工[[#This Row],[通し番号]]),_対策工[[#This Row],[制御3]]))</f>
        <v/>
      </c>
      <c r="D343" t="str">
        <f>_対策工[[#This Row],[シナリオ名称]]&amp;_対策工[[#This Row],[グループ番号]]</f>
        <v/>
      </c>
      <c r="E343" t="str" cm="1">
        <f t="array" ref="E343">_xlfn.IFS(_対策工[[#This Row],[グループ番号]]="","",TRUE,_xlfn.XLOOKUP(_対策工[[#This Row],[グループ番号]],_グループ[グループ番号],_グループ[施設番号]))</f>
        <v/>
      </c>
      <c r="F343" t="str" cm="1">
        <f t="array" ref="F343">_xlfn.IFS(_対策工[[#This Row],[グループ番号]]="","",TRUE,_xlfn.XLOOKUP(_対策工[[#This Row],[グループ番号]],_グループ[グループ番号],_グループ[地区名]))</f>
        <v/>
      </c>
      <c r="G343" t="str" cm="1">
        <f t="array" ref="G343">_xlfn.IFS(_対策工[[#This Row],[グループ番号]]="","",TRUE,_xlfn.XLOOKUP(_対策工[[#This Row],[グループ番号]],_グループ[グループ番号],_グループ[施設名]))</f>
        <v/>
      </c>
      <c r="H343" t="str" cm="1">
        <f t="array" ref="H343">_xlfn.IFS(_対策工[[#This Row],[グループ番号]]="","",TRUE,_xlfn.XLOOKUP(_対策工[[#This Row],[グループ番号]],_グループ[グループ番号],_グループ[形式/設備名]))</f>
        <v/>
      </c>
      <c r="I343" t="str" cm="1">
        <f t="array" ref="I343">_xlfn.IFS(_対策工[[#This Row],[グループ番号]]="","",TRUE,_xlfn.XLOOKUP(_対策工[[#This Row],[グループ番号]],_グループ[グループ番号],_グループ[規格/装置名]))</f>
        <v/>
      </c>
      <c r="J343" t="str" cm="1">
        <f t="array" ref="J343">_xlfn.IFS(_対策工[[#This Row],[グループ番号]]="","",TRUE,_xlfn.XLOOKUP(_対策工[[#This Row],[グループ番号]],_グループ[グループ番号],_グループ[規模/部位]))</f>
        <v/>
      </c>
      <c r="K343" s="11"/>
      <c r="L343" s="9"/>
      <c r="M343" s="3"/>
      <c r="N343" t="str" cm="1">
        <f t="array" ref="N343">_xlfn.IFS(OR(_対策工[[#This Row],[シナリオ名称]]="",_対策工[[#This Row],[グループ番号]]=""),"",TRUE,_対策工[[#This Row],[グループ番号]]&amp;"-"&amp;_対策工[[#This Row],[制御1]]*100+_対策工[[#This Row],[制御2]])</f>
        <v/>
      </c>
      <c r="Q343" s="14"/>
      <c r="S343" s="12"/>
      <c r="T343" s="3"/>
    </row>
    <row r="344" spans="1:20">
      <c r="A344" s="6" cm="1">
        <f t="array" ref="A344">ROW()-ROW(_対策工[#Headers])</f>
        <v>343</v>
      </c>
      <c r="B344" s="6" t="str" cm="1">
        <f t="array" ref="B344">_xlfn.IFS(_対策工[[#This Row],[シナリオ名称]]="","",
RIGHT(_対策工[[#This Row],[シナリオ名称]],1)="①",1,
RIGHT(_対策工[[#This Row],[シナリオ名称]],1)="②",2,
RIGHT(_対策工[[#This Row],[シナリオ名称]],1)="③",3,
RIGHT(_対策工[[#This Row],[シナリオ名称]],1)="④",4,
ture,"")</f>
        <v/>
      </c>
      <c r="C344" s="3" t="str" cm="1">
        <f t="array" ref="C344">_xlfn.IFS(OR(_対策工[[#This Row],[シナリオ名称]]="",_対策工[[#This Row],[グループ番号]]=""),"",TRUE,COUNTIF(_xlfn.TAKE(_対策工[制御3],_対策工[[#This Row],[通し番号]]),_対策工[[#This Row],[制御3]]))</f>
        <v/>
      </c>
      <c r="D344" t="str">
        <f>_対策工[[#This Row],[シナリオ名称]]&amp;_対策工[[#This Row],[グループ番号]]</f>
        <v/>
      </c>
      <c r="E344" t="str" cm="1">
        <f t="array" ref="E344">_xlfn.IFS(_対策工[[#This Row],[グループ番号]]="","",TRUE,_xlfn.XLOOKUP(_対策工[[#This Row],[グループ番号]],_グループ[グループ番号],_グループ[施設番号]))</f>
        <v/>
      </c>
      <c r="F344" t="str" cm="1">
        <f t="array" ref="F344">_xlfn.IFS(_対策工[[#This Row],[グループ番号]]="","",TRUE,_xlfn.XLOOKUP(_対策工[[#This Row],[グループ番号]],_グループ[グループ番号],_グループ[地区名]))</f>
        <v/>
      </c>
      <c r="G344" t="str" cm="1">
        <f t="array" ref="G344">_xlfn.IFS(_対策工[[#This Row],[グループ番号]]="","",TRUE,_xlfn.XLOOKUP(_対策工[[#This Row],[グループ番号]],_グループ[グループ番号],_グループ[施設名]))</f>
        <v/>
      </c>
      <c r="H344" t="str" cm="1">
        <f t="array" ref="H344">_xlfn.IFS(_対策工[[#This Row],[グループ番号]]="","",TRUE,_xlfn.XLOOKUP(_対策工[[#This Row],[グループ番号]],_グループ[グループ番号],_グループ[形式/設備名]))</f>
        <v/>
      </c>
      <c r="I344" t="str" cm="1">
        <f t="array" ref="I344">_xlfn.IFS(_対策工[[#This Row],[グループ番号]]="","",TRUE,_xlfn.XLOOKUP(_対策工[[#This Row],[グループ番号]],_グループ[グループ番号],_グループ[規格/装置名]))</f>
        <v/>
      </c>
      <c r="J344" t="str" cm="1">
        <f t="array" ref="J344">_xlfn.IFS(_対策工[[#This Row],[グループ番号]]="","",TRUE,_xlfn.XLOOKUP(_対策工[[#This Row],[グループ番号]],_グループ[グループ番号],_グループ[規模/部位]))</f>
        <v/>
      </c>
      <c r="K344" s="11"/>
      <c r="L344" s="9"/>
      <c r="M344" s="3"/>
      <c r="N344" t="str" cm="1">
        <f t="array" ref="N344">_xlfn.IFS(OR(_対策工[[#This Row],[シナリオ名称]]="",_対策工[[#This Row],[グループ番号]]=""),"",TRUE,_対策工[[#This Row],[グループ番号]]&amp;"-"&amp;_対策工[[#This Row],[制御1]]*100+_対策工[[#This Row],[制御2]])</f>
        <v/>
      </c>
      <c r="Q344" s="14"/>
      <c r="S344" s="12"/>
      <c r="T344" s="3"/>
    </row>
    <row r="345" spans="1:20">
      <c r="A345" s="6" cm="1">
        <f t="array" ref="A345">ROW()-ROW(_対策工[#Headers])</f>
        <v>344</v>
      </c>
      <c r="B345" s="6" t="str" cm="1">
        <f t="array" ref="B345">_xlfn.IFS(_対策工[[#This Row],[シナリオ名称]]="","",
RIGHT(_対策工[[#This Row],[シナリオ名称]],1)="①",1,
RIGHT(_対策工[[#This Row],[シナリオ名称]],1)="②",2,
RIGHT(_対策工[[#This Row],[シナリオ名称]],1)="③",3,
RIGHT(_対策工[[#This Row],[シナリオ名称]],1)="④",4,
ture,"")</f>
        <v/>
      </c>
      <c r="C345" s="3" t="str" cm="1">
        <f t="array" ref="C345">_xlfn.IFS(OR(_対策工[[#This Row],[シナリオ名称]]="",_対策工[[#This Row],[グループ番号]]=""),"",TRUE,COUNTIF(_xlfn.TAKE(_対策工[制御3],_対策工[[#This Row],[通し番号]]),_対策工[[#This Row],[制御3]]))</f>
        <v/>
      </c>
      <c r="D345" t="str">
        <f>_対策工[[#This Row],[シナリオ名称]]&amp;_対策工[[#This Row],[グループ番号]]</f>
        <v/>
      </c>
      <c r="E345" t="str" cm="1">
        <f t="array" ref="E345">_xlfn.IFS(_対策工[[#This Row],[グループ番号]]="","",TRUE,_xlfn.XLOOKUP(_対策工[[#This Row],[グループ番号]],_グループ[グループ番号],_グループ[施設番号]))</f>
        <v/>
      </c>
      <c r="F345" t="str" cm="1">
        <f t="array" ref="F345">_xlfn.IFS(_対策工[[#This Row],[グループ番号]]="","",TRUE,_xlfn.XLOOKUP(_対策工[[#This Row],[グループ番号]],_グループ[グループ番号],_グループ[地区名]))</f>
        <v/>
      </c>
      <c r="G345" t="str" cm="1">
        <f t="array" ref="G345">_xlfn.IFS(_対策工[[#This Row],[グループ番号]]="","",TRUE,_xlfn.XLOOKUP(_対策工[[#This Row],[グループ番号]],_グループ[グループ番号],_グループ[施設名]))</f>
        <v/>
      </c>
      <c r="H345" t="str" cm="1">
        <f t="array" ref="H345">_xlfn.IFS(_対策工[[#This Row],[グループ番号]]="","",TRUE,_xlfn.XLOOKUP(_対策工[[#This Row],[グループ番号]],_グループ[グループ番号],_グループ[形式/設備名]))</f>
        <v/>
      </c>
      <c r="I345" t="str" cm="1">
        <f t="array" ref="I345">_xlfn.IFS(_対策工[[#This Row],[グループ番号]]="","",TRUE,_xlfn.XLOOKUP(_対策工[[#This Row],[グループ番号]],_グループ[グループ番号],_グループ[規格/装置名]))</f>
        <v/>
      </c>
      <c r="J345" t="str" cm="1">
        <f t="array" ref="J345">_xlfn.IFS(_対策工[[#This Row],[グループ番号]]="","",TRUE,_xlfn.XLOOKUP(_対策工[[#This Row],[グループ番号]],_グループ[グループ番号],_グループ[規模/部位]))</f>
        <v/>
      </c>
      <c r="K345" s="11"/>
      <c r="L345" s="9"/>
      <c r="M345" s="3"/>
      <c r="N345" t="str" cm="1">
        <f t="array" ref="N345">_xlfn.IFS(OR(_対策工[[#This Row],[シナリオ名称]]="",_対策工[[#This Row],[グループ番号]]=""),"",TRUE,_対策工[[#This Row],[グループ番号]]&amp;"-"&amp;_対策工[[#This Row],[制御1]]*100+_対策工[[#This Row],[制御2]])</f>
        <v/>
      </c>
      <c r="Q345" s="14"/>
      <c r="S345" s="12"/>
      <c r="T345" s="3"/>
    </row>
    <row r="346" spans="1:20">
      <c r="A346" s="6" cm="1">
        <f t="array" ref="A346">ROW()-ROW(_対策工[#Headers])</f>
        <v>345</v>
      </c>
      <c r="B346" s="6" t="str" cm="1">
        <f t="array" ref="B346">_xlfn.IFS(_対策工[[#This Row],[シナリオ名称]]="","",
RIGHT(_対策工[[#This Row],[シナリオ名称]],1)="①",1,
RIGHT(_対策工[[#This Row],[シナリオ名称]],1)="②",2,
RIGHT(_対策工[[#This Row],[シナリオ名称]],1)="③",3,
RIGHT(_対策工[[#This Row],[シナリオ名称]],1)="④",4,
ture,"")</f>
        <v/>
      </c>
      <c r="C346" s="3" t="str" cm="1">
        <f t="array" ref="C346">_xlfn.IFS(OR(_対策工[[#This Row],[シナリオ名称]]="",_対策工[[#This Row],[グループ番号]]=""),"",TRUE,COUNTIF(_xlfn.TAKE(_対策工[制御3],_対策工[[#This Row],[通し番号]]),_対策工[[#This Row],[制御3]]))</f>
        <v/>
      </c>
      <c r="D346" t="str">
        <f>_対策工[[#This Row],[シナリオ名称]]&amp;_対策工[[#This Row],[グループ番号]]</f>
        <v/>
      </c>
      <c r="E346" t="str" cm="1">
        <f t="array" ref="E346">_xlfn.IFS(_対策工[[#This Row],[グループ番号]]="","",TRUE,_xlfn.XLOOKUP(_対策工[[#This Row],[グループ番号]],_グループ[グループ番号],_グループ[施設番号]))</f>
        <v/>
      </c>
      <c r="F346" t="str" cm="1">
        <f t="array" ref="F346">_xlfn.IFS(_対策工[[#This Row],[グループ番号]]="","",TRUE,_xlfn.XLOOKUP(_対策工[[#This Row],[グループ番号]],_グループ[グループ番号],_グループ[地区名]))</f>
        <v/>
      </c>
      <c r="G346" t="str" cm="1">
        <f t="array" ref="G346">_xlfn.IFS(_対策工[[#This Row],[グループ番号]]="","",TRUE,_xlfn.XLOOKUP(_対策工[[#This Row],[グループ番号]],_グループ[グループ番号],_グループ[施設名]))</f>
        <v/>
      </c>
      <c r="H346" t="str" cm="1">
        <f t="array" ref="H346">_xlfn.IFS(_対策工[[#This Row],[グループ番号]]="","",TRUE,_xlfn.XLOOKUP(_対策工[[#This Row],[グループ番号]],_グループ[グループ番号],_グループ[形式/設備名]))</f>
        <v/>
      </c>
      <c r="I346" t="str" cm="1">
        <f t="array" ref="I346">_xlfn.IFS(_対策工[[#This Row],[グループ番号]]="","",TRUE,_xlfn.XLOOKUP(_対策工[[#This Row],[グループ番号]],_グループ[グループ番号],_グループ[規格/装置名]))</f>
        <v/>
      </c>
      <c r="J346" t="str" cm="1">
        <f t="array" ref="J346">_xlfn.IFS(_対策工[[#This Row],[グループ番号]]="","",TRUE,_xlfn.XLOOKUP(_対策工[[#This Row],[グループ番号]],_グループ[グループ番号],_グループ[規模/部位]))</f>
        <v/>
      </c>
      <c r="K346" s="11"/>
      <c r="L346" s="9"/>
      <c r="M346" s="3"/>
      <c r="N346" t="str" cm="1">
        <f t="array" ref="N346">_xlfn.IFS(OR(_対策工[[#This Row],[シナリオ名称]]="",_対策工[[#This Row],[グループ番号]]=""),"",TRUE,_対策工[[#This Row],[グループ番号]]&amp;"-"&amp;_対策工[[#This Row],[制御1]]*100+_対策工[[#This Row],[制御2]])</f>
        <v/>
      </c>
      <c r="Q346" s="14"/>
      <c r="S346" s="12"/>
      <c r="T346" s="3"/>
    </row>
    <row r="347" spans="1:20">
      <c r="A347" s="6" cm="1">
        <f t="array" ref="A347">ROW()-ROW(_対策工[#Headers])</f>
        <v>346</v>
      </c>
      <c r="B347" s="6" t="str" cm="1">
        <f t="array" ref="B347">_xlfn.IFS(_対策工[[#This Row],[シナリオ名称]]="","",
RIGHT(_対策工[[#This Row],[シナリオ名称]],1)="①",1,
RIGHT(_対策工[[#This Row],[シナリオ名称]],1)="②",2,
RIGHT(_対策工[[#This Row],[シナリオ名称]],1)="③",3,
RIGHT(_対策工[[#This Row],[シナリオ名称]],1)="④",4,
ture,"")</f>
        <v/>
      </c>
      <c r="C347" s="3" t="str" cm="1">
        <f t="array" ref="C347">_xlfn.IFS(OR(_対策工[[#This Row],[シナリオ名称]]="",_対策工[[#This Row],[グループ番号]]=""),"",TRUE,COUNTIF(_xlfn.TAKE(_対策工[制御3],_対策工[[#This Row],[通し番号]]),_対策工[[#This Row],[制御3]]))</f>
        <v/>
      </c>
      <c r="D347" t="str">
        <f>_対策工[[#This Row],[シナリオ名称]]&amp;_対策工[[#This Row],[グループ番号]]</f>
        <v/>
      </c>
      <c r="E347" t="str" cm="1">
        <f t="array" ref="E347">_xlfn.IFS(_対策工[[#This Row],[グループ番号]]="","",TRUE,_xlfn.XLOOKUP(_対策工[[#This Row],[グループ番号]],_グループ[グループ番号],_グループ[施設番号]))</f>
        <v/>
      </c>
      <c r="F347" t="str" cm="1">
        <f t="array" ref="F347">_xlfn.IFS(_対策工[[#This Row],[グループ番号]]="","",TRUE,_xlfn.XLOOKUP(_対策工[[#This Row],[グループ番号]],_グループ[グループ番号],_グループ[地区名]))</f>
        <v/>
      </c>
      <c r="G347" t="str" cm="1">
        <f t="array" ref="G347">_xlfn.IFS(_対策工[[#This Row],[グループ番号]]="","",TRUE,_xlfn.XLOOKUP(_対策工[[#This Row],[グループ番号]],_グループ[グループ番号],_グループ[施設名]))</f>
        <v/>
      </c>
      <c r="H347" t="str" cm="1">
        <f t="array" ref="H347">_xlfn.IFS(_対策工[[#This Row],[グループ番号]]="","",TRUE,_xlfn.XLOOKUP(_対策工[[#This Row],[グループ番号]],_グループ[グループ番号],_グループ[形式/設備名]))</f>
        <v/>
      </c>
      <c r="I347" t="str" cm="1">
        <f t="array" ref="I347">_xlfn.IFS(_対策工[[#This Row],[グループ番号]]="","",TRUE,_xlfn.XLOOKUP(_対策工[[#This Row],[グループ番号]],_グループ[グループ番号],_グループ[規格/装置名]))</f>
        <v/>
      </c>
      <c r="J347" t="str" cm="1">
        <f t="array" ref="J347">_xlfn.IFS(_対策工[[#This Row],[グループ番号]]="","",TRUE,_xlfn.XLOOKUP(_対策工[[#This Row],[グループ番号]],_グループ[グループ番号],_グループ[規模/部位]))</f>
        <v/>
      </c>
      <c r="K347" s="11"/>
      <c r="L347" s="9"/>
      <c r="M347" s="3"/>
      <c r="N347" t="str" cm="1">
        <f t="array" ref="N347">_xlfn.IFS(OR(_対策工[[#This Row],[シナリオ名称]]="",_対策工[[#This Row],[グループ番号]]=""),"",TRUE,_対策工[[#This Row],[グループ番号]]&amp;"-"&amp;_対策工[[#This Row],[制御1]]*100+_対策工[[#This Row],[制御2]])</f>
        <v/>
      </c>
      <c r="Q347" s="14"/>
      <c r="S347" s="12"/>
      <c r="T347" s="3"/>
    </row>
    <row r="348" spans="1:20">
      <c r="A348" s="6" cm="1">
        <f t="array" ref="A348">ROW()-ROW(_対策工[#Headers])</f>
        <v>347</v>
      </c>
      <c r="B348" s="6" t="str" cm="1">
        <f t="array" ref="B348">_xlfn.IFS(_対策工[[#This Row],[シナリオ名称]]="","",
RIGHT(_対策工[[#This Row],[シナリオ名称]],1)="①",1,
RIGHT(_対策工[[#This Row],[シナリオ名称]],1)="②",2,
RIGHT(_対策工[[#This Row],[シナリオ名称]],1)="③",3,
RIGHT(_対策工[[#This Row],[シナリオ名称]],1)="④",4,
ture,"")</f>
        <v/>
      </c>
      <c r="C348" s="3" t="str" cm="1">
        <f t="array" ref="C348">_xlfn.IFS(OR(_対策工[[#This Row],[シナリオ名称]]="",_対策工[[#This Row],[グループ番号]]=""),"",TRUE,COUNTIF(_xlfn.TAKE(_対策工[制御3],_対策工[[#This Row],[通し番号]]),_対策工[[#This Row],[制御3]]))</f>
        <v/>
      </c>
      <c r="D348" t="str">
        <f>_対策工[[#This Row],[シナリオ名称]]&amp;_対策工[[#This Row],[グループ番号]]</f>
        <v/>
      </c>
      <c r="E348" t="str" cm="1">
        <f t="array" ref="E348">_xlfn.IFS(_対策工[[#This Row],[グループ番号]]="","",TRUE,_xlfn.XLOOKUP(_対策工[[#This Row],[グループ番号]],_グループ[グループ番号],_グループ[施設番号]))</f>
        <v/>
      </c>
      <c r="F348" t="str" cm="1">
        <f t="array" ref="F348">_xlfn.IFS(_対策工[[#This Row],[グループ番号]]="","",TRUE,_xlfn.XLOOKUP(_対策工[[#This Row],[グループ番号]],_グループ[グループ番号],_グループ[地区名]))</f>
        <v/>
      </c>
      <c r="G348" t="str" cm="1">
        <f t="array" ref="G348">_xlfn.IFS(_対策工[[#This Row],[グループ番号]]="","",TRUE,_xlfn.XLOOKUP(_対策工[[#This Row],[グループ番号]],_グループ[グループ番号],_グループ[施設名]))</f>
        <v/>
      </c>
      <c r="H348" t="str" cm="1">
        <f t="array" ref="H348">_xlfn.IFS(_対策工[[#This Row],[グループ番号]]="","",TRUE,_xlfn.XLOOKUP(_対策工[[#This Row],[グループ番号]],_グループ[グループ番号],_グループ[形式/設備名]))</f>
        <v/>
      </c>
      <c r="I348" t="str" cm="1">
        <f t="array" ref="I348">_xlfn.IFS(_対策工[[#This Row],[グループ番号]]="","",TRUE,_xlfn.XLOOKUP(_対策工[[#This Row],[グループ番号]],_グループ[グループ番号],_グループ[規格/装置名]))</f>
        <v/>
      </c>
      <c r="J348" t="str" cm="1">
        <f t="array" ref="J348">_xlfn.IFS(_対策工[[#This Row],[グループ番号]]="","",TRUE,_xlfn.XLOOKUP(_対策工[[#This Row],[グループ番号]],_グループ[グループ番号],_グループ[規模/部位]))</f>
        <v/>
      </c>
      <c r="K348" s="11"/>
      <c r="L348" s="9"/>
      <c r="M348" s="3"/>
      <c r="N348" t="str" cm="1">
        <f t="array" ref="N348">_xlfn.IFS(OR(_対策工[[#This Row],[シナリオ名称]]="",_対策工[[#This Row],[グループ番号]]=""),"",TRUE,_対策工[[#This Row],[グループ番号]]&amp;"-"&amp;_対策工[[#This Row],[制御1]]*100+_対策工[[#This Row],[制御2]])</f>
        <v/>
      </c>
      <c r="Q348" s="14"/>
      <c r="S348" s="12"/>
      <c r="T348" s="3"/>
    </row>
    <row r="349" spans="1:20">
      <c r="A349" s="6" cm="1">
        <f t="array" ref="A349">ROW()-ROW(_対策工[#Headers])</f>
        <v>348</v>
      </c>
      <c r="B349" s="6" t="str" cm="1">
        <f t="array" ref="B349">_xlfn.IFS(_対策工[[#This Row],[シナリオ名称]]="","",
RIGHT(_対策工[[#This Row],[シナリオ名称]],1)="①",1,
RIGHT(_対策工[[#This Row],[シナリオ名称]],1)="②",2,
RIGHT(_対策工[[#This Row],[シナリオ名称]],1)="③",3,
RIGHT(_対策工[[#This Row],[シナリオ名称]],1)="④",4,
ture,"")</f>
        <v/>
      </c>
      <c r="C349" s="3" t="str" cm="1">
        <f t="array" ref="C349">_xlfn.IFS(OR(_対策工[[#This Row],[シナリオ名称]]="",_対策工[[#This Row],[グループ番号]]=""),"",TRUE,COUNTIF(_xlfn.TAKE(_対策工[制御3],_対策工[[#This Row],[通し番号]]),_対策工[[#This Row],[制御3]]))</f>
        <v/>
      </c>
      <c r="D349" t="str">
        <f>_対策工[[#This Row],[シナリオ名称]]&amp;_対策工[[#This Row],[グループ番号]]</f>
        <v/>
      </c>
      <c r="E349" t="str" cm="1">
        <f t="array" ref="E349">_xlfn.IFS(_対策工[[#This Row],[グループ番号]]="","",TRUE,_xlfn.XLOOKUP(_対策工[[#This Row],[グループ番号]],_グループ[グループ番号],_グループ[施設番号]))</f>
        <v/>
      </c>
      <c r="F349" t="str" cm="1">
        <f t="array" ref="F349">_xlfn.IFS(_対策工[[#This Row],[グループ番号]]="","",TRUE,_xlfn.XLOOKUP(_対策工[[#This Row],[グループ番号]],_グループ[グループ番号],_グループ[地区名]))</f>
        <v/>
      </c>
      <c r="G349" t="str" cm="1">
        <f t="array" ref="G349">_xlfn.IFS(_対策工[[#This Row],[グループ番号]]="","",TRUE,_xlfn.XLOOKUP(_対策工[[#This Row],[グループ番号]],_グループ[グループ番号],_グループ[施設名]))</f>
        <v/>
      </c>
      <c r="H349" t="str" cm="1">
        <f t="array" ref="H349">_xlfn.IFS(_対策工[[#This Row],[グループ番号]]="","",TRUE,_xlfn.XLOOKUP(_対策工[[#This Row],[グループ番号]],_グループ[グループ番号],_グループ[形式/設備名]))</f>
        <v/>
      </c>
      <c r="I349" t="str" cm="1">
        <f t="array" ref="I349">_xlfn.IFS(_対策工[[#This Row],[グループ番号]]="","",TRUE,_xlfn.XLOOKUP(_対策工[[#This Row],[グループ番号]],_グループ[グループ番号],_グループ[規格/装置名]))</f>
        <v/>
      </c>
      <c r="J349" t="str" cm="1">
        <f t="array" ref="J349">_xlfn.IFS(_対策工[[#This Row],[グループ番号]]="","",TRUE,_xlfn.XLOOKUP(_対策工[[#This Row],[グループ番号]],_グループ[グループ番号],_グループ[規模/部位]))</f>
        <v/>
      </c>
      <c r="K349" s="11"/>
      <c r="L349" s="9"/>
      <c r="M349" s="3"/>
      <c r="N349" t="str" cm="1">
        <f t="array" ref="N349">_xlfn.IFS(OR(_対策工[[#This Row],[シナリオ名称]]="",_対策工[[#This Row],[グループ番号]]=""),"",TRUE,_対策工[[#This Row],[グループ番号]]&amp;"-"&amp;_対策工[[#This Row],[制御1]]*100+_対策工[[#This Row],[制御2]])</f>
        <v/>
      </c>
      <c r="Q349" s="14"/>
      <c r="S349" s="12"/>
      <c r="T349" s="3"/>
    </row>
    <row r="350" spans="1:20">
      <c r="A350" s="6" cm="1">
        <f t="array" ref="A350">ROW()-ROW(_対策工[#Headers])</f>
        <v>349</v>
      </c>
      <c r="B350" s="6" t="str" cm="1">
        <f t="array" ref="B350">_xlfn.IFS(_対策工[[#This Row],[シナリオ名称]]="","",
RIGHT(_対策工[[#This Row],[シナリオ名称]],1)="①",1,
RIGHT(_対策工[[#This Row],[シナリオ名称]],1)="②",2,
RIGHT(_対策工[[#This Row],[シナリオ名称]],1)="③",3,
RIGHT(_対策工[[#This Row],[シナリオ名称]],1)="④",4,
ture,"")</f>
        <v/>
      </c>
      <c r="C350" s="3" t="str" cm="1">
        <f t="array" ref="C350">_xlfn.IFS(OR(_対策工[[#This Row],[シナリオ名称]]="",_対策工[[#This Row],[グループ番号]]=""),"",TRUE,COUNTIF(_xlfn.TAKE(_対策工[制御3],_対策工[[#This Row],[通し番号]]),_対策工[[#This Row],[制御3]]))</f>
        <v/>
      </c>
      <c r="D350" t="str">
        <f>_対策工[[#This Row],[シナリオ名称]]&amp;_対策工[[#This Row],[グループ番号]]</f>
        <v/>
      </c>
      <c r="E350" t="str" cm="1">
        <f t="array" ref="E350">_xlfn.IFS(_対策工[[#This Row],[グループ番号]]="","",TRUE,_xlfn.XLOOKUP(_対策工[[#This Row],[グループ番号]],_グループ[グループ番号],_グループ[施設番号]))</f>
        <v/>
      </c>
      <c r="F350" t="str" cm="1">
        <f t="array" ref="F350">_xlfn.IFS(_対策工[[#This Row],[グループ番号]]="","",TRUE,_xlfn.XLOOKUP(_対策工[[#This Row],[グループ番号]],_グループ[グループ番号],_グループ[地区名]))</f>
        <v/>
      </c>
      <c r="G350" t="str" cm="1">
        <f t="array" ref="G350">_xlfn.IFS(_対策工[[#This Row],[グループ番号]]="","",TRUE,_xlfn.XLOOKUP(_対策工[[#This Row],[グループ番号]],_グループ[グループ番号],_グループ[施設名]))</f>
        <v/>
      </c>
      <c r="H350" t="str" cm="1">
        <f t="array" ref="H350">_xlfn.IFS(_対策工[[#This Row],[グループ番号]]="","",TRUE,_xlfn.XLOOKUP(_対策工[[#This Row],[グループ番号]],_グループ[グループ番号],_グループ[形式/設備名]))</f>
        <v/>
      </c>
      <c r="I350" t="str" cm="1">
        <f t="array" ref="I350">_xlfn.IFS(_対策工[[#This Row],[グループ番号]]="","",TRUE,_xlfn.XLOOKUP(_対策工[[#This Row],[グループ番号]],_グループ[グループ番号],_グループ[規格/装置名]))</f>
        <v/>
      </c>
      <c r="J350" t="str" cm="1">
        <f t="array" ref="J350">_xlfn.IFS(_対策工[[#This Row],[グループ番号]]="","",TRUE,_xlfn.XLOOKUP(_対策工[[#This Row],[グループ番号]],_グループ[グループ番号],_グループ[規模/部位]))</f>
        <v/>
      </c>
      <c r="K350" s="11"/>
      <c r="L350" s="9"/>
      <c r="M350" s="3"/>
      <c r="N350" t="str" cm="1">
        <f t="array" ref="N350">_xlfn.IFS(OR(_対策工[[#This Row],[シナリオ名称]]="",_対策工[[#This Row],[グループ番号]]=""),"",TRUE,_対策工[[#This Row],[グループ番号]]&amp;"-"&amp;_対策工[[#This Row],[制御1]]*100+_対策工[[#This Row],[制御2]])</f>
        <v/>
      </c>
      <c r="Q350" s="14"/>
      <c r="S350" s="12"/>
      <c r="T350" s="3"/>
    </row>
    <row r="351" spans="1:20">
      <c r="A351" s="6" cm="1">
        <f t="array" ref="A351">ROW()-ROW(_対策工[#Headers])</f>
        <v>350</v>
      </c>
      <c r="B351" s="6" t="str" cm="1">
        <f t="array" ref="B351">_xlfn.IFS(_対策工[[#This Row],[シナリオ名称]]="","",
RIGHT(_対策工[[#This Row],[シナリオ名称]],1)="①",1,
RIGHT(_対策工[[#This Row],[シナリオ名称]],1)="②",2,
RIGHT(_対策工[[#This Row],[シナリオ名称]],1)="③",3,
RIGHT(_対策工[[#This Row],[シナリオ名称]],1)="④",4,
ture,"")</f>
        <v/>
      </c>
      <c r="C351" s="3" t="str" cm="1">
        <f t="array" ref="C351">_xlfn.IFS(OR(_対策工[[#This Row],[シナリオ名称]]="",_対策工[[#This Row],[グループ番号]]=""),"",TRUE,COUNTIF(_xlfn.TAKE(_対策工[制御3],_対策工[[#This Row],[通し番号]]),_対策工[[#This Row],[制御3]]))</f>
        <v/>
      </c>
      <c r="D351" t="str">
        <f>_対策工[[#This Row],[シナリオ名称]]&amp;_対策工[[#This Row],[グループ番号]]</f>
        <v/>
      </c>
      <c r="E351" t="str" cm="1">
        <f t="array" ref="E351">_xlfn.IFS(_対策工[[#This Row],[グループ番号]]="","",TRUE,_xlfn.XLOOKUP(_対策工[[#This Row],[グループ番号]],_グループ[グループ番号],_グループ[施設番号]))</f>
        <v/>
      </c>
      <c r="F351" t="str" cm="1">
        <f t="array" ref="F351">_xlfn.IFS(_対策工[[#This Row],[グループ番号]]="","",TRUE,_xlfn.XLOOKUP(_対策工[[#This Row],[グループ番号]],_グループ[グループ番号],_グループ[地区名]))</f>
        <v/>
      </c>
      <c r="G351" t="str" cm="1">
        <f t="array" ref="G351">_xlfn.IFS(_対策工[[#This Row],[グループ番号]]="","",TRUE,_xlfn.XLOOKUP(_対策工[[#This Row],[グループ番号]],_グループ[グループ番号],_グループ[施設名]))</f>
        <v/>
      </c>
      <c r="H351" t="str" cm="1">
        <f t="array" ref="H351">_xlfn.IFS(_対策工[[#This Row],[グループ番号]]="","",TRUE,_xlfn.XLOOKUP(_対策工[[#This Row],[グループ番号]],_グループ[グループ番号],_グループ[形式/設備名]))</f>
        <v/>
      </c>
      <c r="I351" t="str" cm="1">
        <f t="array" ref="I351">_xlfn.IFS(_対策工[[#This Row],[グループ番号]]="","",TRUE,_xlfn.XLOOKUP(_対策工[[#This Row],[グループ番号]],_グループ[グループ番号],_グループ[規格/装置名]))</f>
        <v/>
      </c>
      <c r="J351" t="str" cm="1">
        <f t="array" ref="J351">_xlfn.IFS(_対策工[[#This Row],[グループ番号]]="","",TRUE,_xlfn.XLOOKUP(_対策工[[#This Row],[グループ番号]],_グループ[グループ番号],_グループ[規模/部位]))</f>
        <v/>
      </c>
      <c r="K351" s="11"/>
      <c r="L351" s="9"/>
      <c r="M351" s="3"/>
      <c r="N351" t="str" cm="1">
        <f t="array" ref="N351">_xlfn.IFS(OR(_対策工[[#This Row],[シナリオ名称]]="",_対策工[[#This Row],[グループ番号]]=""),"",TRUE,_対策工[[#This Row],[グループ番号]]&amp;"-"&amp;_対策工[[#This Row],[制御1]]*100+_対策工[[#This Row],[制御2]])</f>
        <v/>
      </c>
      <c r="Q351" s="14"/>
      <c r="S351" s="12"/>
      <c r="T351" s="3"/>
    </row>
    <row r="352" spans="1:20">
      <c r="A352" s="6" cm="1">
        <f t="array" ref="A352">ROW()-ROW(_対策工[#Headers])</f>
        <v>351</v>
      </c>
      <c r="B352" s="6" t="str" cm="1">
        <f t="array" ref="B352">_xlfn.IFS(_対策工[[#This Row],[シナリオ名称]]="","",
RIGHT(_対策工[[#This Row],[シナリオ名称]],1)="①",1,
RIGHT(_対策工[[#This Row],[シナリオ名称]],1)="②",2,
RIGHT(_対策工[[#This Row],[シナリオ名称]],1)="③",3,
RIGHT(_対策工[[#This Row],[シナリオ名称]],1)="④",4,
ture,"")</f>
        <v/>
      </c>
      <c r="C352" s="3" t="str" cm="1">
        <f t="array" ref="C352">_xlfn.IFS(OR(_対策工[[#This Row],[シナリオ名称]]="",_対策工[[#This Row],[グループ番号]]=""),"",TRUE,COUNTIF(_xlfn.TAKE(_対策工[制御3],_対策工[[#This Row],[通し番号]]),_対策工[[#This Row],[制御3]]))</f>
        <v/>
      </c>
      <c r="D352" t="str">
        <f>_対策工[[#This Row],[シナリオ名称]]&amp;_対策工[[#This Row],[グループ番号]]</f>
        <v/>
      </c>
      <c r="E352" t="str" cm="1">
        <f t="array" ref="E352">_xlfn.IFS(_対策工[[#This Row],[グループ番号]]="","",TRUE,_xlfn.XLOOKUP(_対策工[[#This Row],[グループ番号]],_グループ[グループ番号],_グループ[施設番号]))</f>
        <v/>
      </c>
      <c r="F352" t="str" cm="1">
        <f t="array" ref="F352">_xlfn.IFS(_対策工[[#This Row],[グループ番号]]="","",TRUE,_xlfn.XLOOKUP(_対策工[[#This Row],[グループ番号]],_グループ[グループ番号],_グループ[地区名]))</f>
        <v/>
      </c>
      <c r="G352" t="str" cm="1">
        <f t="array" ref="G352">_xlfn.IFS(_対策工[[#This Row],[グループ番号]]="","",TRUE,_xlfn.XLOOKUP(_対策工[[#This Row],[グループ番号]],_グループ[グループ番号],_グループ[施設名]))</f>
        <v/>
      </c>
      <c r="H352" t="str" cm="1">
        <f t="array" ref="H352">_xlfn.IFS(_対策工[[#This Row],[グループ番号]]="","",TRUE,_xlfn.XLOOKUP(_対策工[[#This Row],[グループ番号]],_グループ[グループ番号],_グループ[形式/設備名]))</f>
        <v/>
      </c>
      <c r="I352" t="str" cm="1">
        <f t="array" ref="I352">_xlfn.IFS(_対策工[[#This Row],[グループ番号]]="","",TRUE,_xlfn.XLOOKUP(_対策工[[#This Row],[グループ番号]],_グループ[グループ番号],_グループ[規格/装置名]))</f>
        <v/>
      </c>
      <c r="J352" t="str" cm="1">
        <f t="array" ref="J352">_xlfn.IFS(_対策工[[#This Row],[グループ番号]]="","",TRUE,_xlfn.XLOOKUP(_対策工[[#This Row],[グループ番号]],_グループ[グループ番号],_グループ[規模/部位]))</f>
        <v/>
      </c>
      <c r="K352" s="11"/>
      <c r="L352" s="9"/>
      <c r="M352" s="3"/>
      <c r="N352" t="str" cm="1">
        <f t="array" ref="N352">_xlfn.IFS(OR(_対策工[[#This Row],[シナリオ名称]]="",_対策工[[#This Row],[グループ番号]]=""),"",TRUE,_対策工[[#This Row],[グループ番号]]&amp;"-"&amp;_対策工[[#This Row],[制御1]]*100+_対策工[[#This Row],[制御2]])</f>
        <v/>
      </c>
      <c r="Q352" s="14"/>
      <c r="S352" s="12"/>
      <c r="T352" s="3"/>
    </row>
    <row r="353" spans="1:20">
      <c r="A353" s="6" cm="1">
        <f t="array" ref="A353">ROW()-ROW(_対策工[#Headers])</f>
        <v>352</v>
      </c>
      <c r="B353" s="6" t="str" cm="1">
        <f t="array" ref="B353">_xlfn.IFS(_対策工[[#This Row],[シナリオ名称]]="","",
RIGHT(_対策工[[#This Row],[シナリオ名称]],1)="①",1,
RIGHT(_対策工[[#This Row],[シナリオ名称]],1)="②",2,
RIGHT(_対策工[[#This Row],[シナリオ名称]],1)="③",3,
RIGHT(_対策工[[#This Row],[シナリオ名称]],1)="④",4,
ture,"")</f>
        <v/>
      </c>
      <c r="C353" s="3" t="str" cm="1">
        <f t="array" ref="C353">_xlfn.IFS(OR(_対策工[[#This Row],[シナリオ名称]]="",_対策工[[#This Row],[グループ番号]]=""),"",TRUE,COUNTIF(_xlfn.TAKE(_対策工[制御3],_対策工[[#This Row],[通し番号]]),_対策工[[#This Row],[制御3]]))</f>
        <v/>
      </c>
      <c r="D353" t="str">
        <f>_対策工[[#This Row],[シナリオ名称]]&amp;_対策工[[#This Row],[グループ番号]]</f>
        <v/>
      </c>
      <c r="E353" t="str" cm="1">
        <f t="array" ref="E353">_xlfn.IFS(_対策工[[#This Row],[グループ番号]]="","",TRUE,_xlfn.XLOOKUP(_対策工[[#This Row],[グループ番号]],_グループ[グループ番号],_グループ[施設番号]))</f>
        <v/>
      </c>
      <c r="F353" t="str" cm="1">
        <f t="array" ref="F353">_xlfn.IFS(_対策工[[#This Row],[グループ番号]]="","",TRUE,_xlfn.XLOOKUP(_対策工[[#This Row],[グループ番号]],_グループ[グループ番号],_グループ[地区名]))</f>
        <v/>
      </c>
      <c r="G353" t="str" cm="1">
        <f t="array" ref="G353">_xlfn.IFS(_対策工[[#This Row],[グループ番号]]="","",TRUE,_xlfn.XLOOKUP(_対策工[[#This Row],[グループ番号]],_グループ[グループ番号],_グループ[施設名]))</f>
        <v/>
      </c>
      <c r="H353" t="str" cm="1">
        <f t="array" ref="H353">_xlfn.IFS(_対策工[[#This Row],[グループ番号]]="","",TRUE,_xlfn.XLOOKUP(_対策工[[#This Row],[グループ番号]],_グループ[グループ番号],_グループ[形式/設備名]))</f>
        <v/>
      </c>
      <c r="I353" t="str" cm="1">
        <f t="array" ref="I353">_xlfn.IFS(_対策工[[#This Row],[グループ番号]]="","",TRUE,_xlfn.XLOOKUP(_対策工[[#This Row],[グループ番号]],_グループ[グループ番号],_グループ[規格/装置名]))</f>
        <v/>
      </c>
      <c r="J353" t="str" cm="1">
        <f t="array" ref="J353">_xlfn.IFS(_対策工[[#This Row],[グループ番号]]="","",TRUE,_xlfn.XLOOKUP(_対策工[[#This Row],[グループ番号]],_グループ[グループ番号],_グループ[規模/部位]))</f>
        <v/>
      </c>
      <c r="K353" s="11"/>
      <c r="L353" s="9"/>
      <c r="M353" s="3"/>
      <c r="N353" t="str" cm="1">
        <f t="array" ref="N353">_xlfn.IFS(OR(_対策工[[#This Row],[シナリオ名称]]="",_対策工[[#This Row],[グループ番号]]=""),"",TRUE,_対策工[[#This Row],[グループ番号]]&amp;"-"&amp;_対策工[[#This Row],[制御1]]*100+_対策工[[#This Row],[制御2]])</f>
        <v/>
      </c>
      <c r="Q353" s="14"/>
      <c r="S353" s="12"/>
      <c r="T353" s="3"/>
    </row>
    <row r="354" spans="1:20">
      <c r="A354" s="6" cm="1">
        <f t="array" ref="A354">ROW()-ROW(_対策工[#Headers])</f>
        <v>353</v>
      </c>
      <c r="B354" s="6" t="str" cm="1">
        <f t="array" ref="B354">_xlfn.IFS(_対策工[[#This Row],[シナリオ名称]]="","",
RIGHT(_対策工[[#This Row],[シナリオ名称]],1)="①",1,
RIGHT(_対策工[[#This Row],[シナリオ名称]],1)="②",2,
RIGHT(_対策工[[#This Row],[シナリオ名称]],1)="③",3,
RIGHT(_対策工[[#This Row],[シナリオ名称]],1)="④",4,
ture,"")</f>
        <v/>
      </c>
      <c r="C354" s="3" t="str" cm="1">
        <f t="array" ref="C354">_xlfn.IFS(OR(_対策工[[#This Row],[シナリオ名称]]="",_対策工[[#This Row],[グループ番号]]=""),"",TRUE,COUNTIF(_xlfn.TAKE(_対策工[制御3],_対策工[[#This Row],[通し番号]]),_対策工[[#This Row],[制御3]]))</f>
        <v/>
      </c>
      <c r="D354" t="str">
        <f>_対策工[[#This Row],[シナリオ名称]]&amp;_対策工[[#This Row],[グループ番号]]</f>
        <v/>
      </c>
      <c r="E354" t="str" cm="1">
        <f t="array" ref="E354">_xlfn.IFS(_対策工[[#This Row],[グループ番号]]="","",TRUE,_xlfn.XLOOKUP(_対策工[[#This Row],[グループ番号]],_グループ[グループ番号],_グループ[施設番号]))</f>
        <v/>
      </c>
      <c r="F354" t="str" cm="1">
        <f t="array" ref="F354">_xlfn.IFS(_対策工[[#This Row],[グループ番号]]="","",TRUE,_xlfn.XLOOKUP(_対策工[[#This Row],[グループ番号]],_グループ[グループ番号],_グループ[地区名]))</f>
        <v/>
      </c>
      <c r="G354" t="str" cm="1">
        <f t="array" ref="G354">_xlfn.IFS(_対策工[[#This Row],[グループ番号]]="","",TRUE,_xlfn.XLOOKUP(_対策工[[#This Row],[グループ番号]],_グループ[グループ番号],_グループ[施設名]))</f>
        <v/>
      </c>
      <c r="H354" t="str" cm="1">
        <f t="array" ref="H354">_xlfn.IFS(_対策工[[#This Row],[グループ番号]]="","",TRUE,_xlfn.XLOOKUP(_対策工[[#This Row],[グループ番号]],_グループ[グループ番号],_グループ[形式/設備名]))</f>
        <v/>
      </c>
      <c r="I354" t="str" cm="1">
        <f t="array" ref="I354">_xlfn.IFS(_対策工[[#This Row],[グループ番号]]="","",TRUE,_xlfn.XLOOKUP(_対策工[[#This Row],[グループ番号]],_グループ[グループ番号],_グループ[規格/装置名]))</f>
        <v/>
      </c>
      <c r="J354" t="str" cm="1">
        <f t="array" ref="J354">_xlfn.IFS(_対策工[[#This Row],[グループ番号]]="","",TRUE,_xlfn.XLOOKUP(_対策工[[#This Row],[グループ番号]],_グループ[グループ番号],_グループ[規模/部位]))</f>
        <v/>
      </c>
      <c r="K354" s="11"/>
      <c r="L354" s="9"/>
      <c r="M354" s="3"/>
      <c r="N354" t="str" cm="1">
        <f t="array" ref="N354">_xlfn.IFS(OR(_対策工[[#This Row],[シナリオ名称]]="",_対策工[[#This Row],[グループ番号]]=""),"",TRUE,_対策工[[#This Row],[グループ番号]]&amp;"-"&amp;_対策工[[#This Row],[制御1]]*100+_対策工[[#This Row],[制御2]])</f>
        <v/>
      </c>
      <c r="Q354" s="14"/>
      <c r="S354" s="12"/>
      <c r="T354" s="3"/>
    </row>
    <row r="355" spans="1:20">
      <c r="A355" s="6" cm="1">
        <f t="array" ref="A355">ROW()-ROW(_対策工[#Headers])</f>
        <v>354</v>
      </c>
      <c r="B355" s="6" t="str" cm="1">
        <f t="array" ref="B355">_xlfn.IFS(_対策工[[#This Row],[シナリオ名称]]="","",
RIGHT(_対策工[[#This Row],[シナリオ名称]],1)="①",1,
RIGHT(_対策工[[#This Row],[シナリオ名称]],1)="②",2,
RIGHT(_対策工[[#This Row],[シナリオ名称]],1)="③",3,
RIGHT(_対策工[[#This Row],[シナリオ名称]],1)="④",4,
ture,"")</f>
        <v/>
      </c>
      <c r="C355" s="3" t="str" cm="1">
        <f t="array" ref="C355">_xlfn.IFS(OR(_対策工[[#This Row],[シナリオ名称]]="",_対策工[[#This Row],[グループ番号]]=""),"",TRUE,COUNTIF(_xlfn.TAKE(_対策工[制御3],_対策工[[#This Row],[通し番号]]),_対策工[[#This Row],[制御3]]))</f>
        <v/>
      </c>
      <c r="D355" t="str">
        <f>_対策工[[#This Row],[シナリオ名称]]&amp;_対策工[[#This Row],[グループ番号]]</f>
        <v/>
      </c>
      <c r="E355" t="str" cm="1">
        <f t="array" ref="E355">_xlfn.IFS(_対策工[[#This Row],[グループ番号]]="","",TRUE,_xlfn.XLOOKUP(_対策工[[#This Row],[グループ番号]],_グループ[グループ番号],_グループ[施設番号]))</f>
        <v/>
      </c>
      <c r="F355" t="str" cm="1">
        <f t="array" ref="F355">_xlfn.IFS(_対策工[[#This Row],[グループ番号]]="","",TRUE,_xlfn.XLOOKUP(_対策工[[#This Row],[グループ番号]],_グループ[グループ番号],_グループ[地区名]))</f>
        <v/>
      </c>
      <c r="G355" t="str" cm="1">
        <f t="array" ref="G355">_xlfn.IFS(_対策工[[#This Row],[グループ番号]]="","",TRUE,_xlfn.XLOOKUP(_対策工[[#This Row],[グループ番号]],_グループ[グループ番号],_グループ[施設名]))</f>
        <v/>
      </c>
      <c r="H355" t="str" cm="1">
        <f t="array" ref="H355">_xlfn.IFS(_対策工[[#This Row],[グループ番号]]="","",TRUE,_xlfn.XLOOKUP(_対策工[[#This Row],[グループ番号]],_グループ[グループ番号],_グループ[形式/設備名]))</f>
        <v/>
      </c>
      <c r="I355" t="str" cm="1">
        <f t="array" ref="I355">_xlfn.IFS(_対策工[[#This Row],[グループ番号]]="","",TRUE,_xlfn.XLOOKUP(_対策工[[#This Row],[グループ番号]],_グループ[グループ番号],_グループ[規格/装置名]))</f>
        <v/>
      </c>
      <c r="J355" t="str" cm="1">
        <f t="array" ref="J355">_xlfn.IFS(_対策工[[#This Row],[グループ番号]]="","",TRUE,_xlfn.XLOOKUP(_対策工[[#This Row],[グループ番号]],_グループ[グループ番号],_グループ[規模/部位]))</f>
        <v/>
      </c>
      <c r="K355" s="11"/>
      <c r="L355" s="9"/>
      <c r="M355" s="3"/>
      <c r="N355" t="str" cm="1">
        <f t="array" ref="N355">_xlfn.IFS(OR(_対策工[[#This Row],[シナリオ名称]]="",_対策工[[#This Row],[グループ番号]]=""),"",TRUE,_対策工[[#This Row],[グループ番号]]&amp;"-"&amp;_対策工[[#This Row],[制御1]]*100+_対策工[[#This Row],[制御2]])</f>
        <v/>
      </c>
      <c r="Q355" s="14"/>
      <c r="S355" s="12"/>
      <c r="T355" s="3"/>
    </row>
    <row r="356" spans="1:20">
      <c r="A356" s="6" cm="1">
        <f t="array" ref="A356">ROW()-ROW(_対策工[#Headers])</f>
        <v>355</v>
      </c>
      <c r="B356" s="6" t="str" cm="1">
        <f t="array" ref="B356">_xlfn.IFS(_対策工[[#This Row],[シナリオ名称]]="","",
RIGHT(_対策工[[#This Row],[シナリオ名称]],1)="①",1,
RIGHT(_対策工[[#This Row],[シナリオ名称]],1)="②",2,
RIGHT(_対策工[[#This Row],[シナリオ名称]],1)="③",3,
RIGHT(_対策工[[#This Row],[シナリオ名称]],1)="④",4,
ture,"")</f>
        <v/>
      </c>
      <c r="C356" s="3" t="str" cm="1">
        <f t="array" ref="C356">_xlfn.IFS(OR(_対策工[[#This Row],[シナリオ名称]]="",_対策工[[#This Row],[グループ番号]]=""),"",TRUE,COUNTIF(_xlfn.TAKE(_対策工[制御3],_対策工[[#This Row],[通し番号]]),_対策工[[#This Row],[制御3]]))</f>
        <v/>
      </c>
      <c r="D356" t="str">
        <f>_対策工[[#This Row],[シナリオ名称]]&amp;_対策工[[#This Row],[グループ番号]]</f>
        <v/>
      </c>
      <c r="E356" t="str" cm="1">
        <f t="array" ref="E356">_xlfn.IFS(_対策工[[#This Row],[グループ番号]]="","",TRUE,_xlfn.XLOOKUP(_対策工[[#This Row],[グループ番号]],_グループ[グループ番号],_グループ[施設番号]))</f>
        <v/>
      </c>
      <c r="F356" t="str" cm="1">
        <f t="array" ref="F356">_xlfn.IFS(_対策工[[#This Row],[グループ番号]]="","",TRUE,_xlfn.XLOOKUP(_対策工[[#This Row],[グループ番号]],_グループ[グループ番号],_グループ[地区名]))</f>
        <v/>
      </c>
      <c r="G356" t="str" cm="1">
        <f t="array" ref="G356">_xlfn.IFS(_対策工[[#This Row],[グループ番号]]="","",TRUE,_xlfn.XLOOKUP(_対策工[[#This Row],[グループ番号]],_グループ[グループ番号],_グループ[施設名]))</f>
        <v/>
      </c>
      <c r="H356" t="str" cm="1">
        <f t="array" ref="H356">_xlfn.IFS(_対策工[[#This Row],[グループ番号]]="","",TRUE,_xlfn.XLOOKUP(_対策工[[#This Row],[グループ番号]],_グループ[グループ番号],_グループ[形式/設備名]))</f>
        <v/>
      </c>
      <c r="I356" t="str" cm="1">
        <f t="array" ref="I356">_xlfn.IFS(_対策工[[#This Row],[グループ番号]]="","",TRUE,_xlfn.XLOOKUP(_対策工[[#This Row],[グループ番号]],_グループ[グループ番号],_グループ[規格/装置名]))</f>
        <v/>
      </c>
      <c r="J356" t="str" cm="1">
        <f t="array" ref="J356">_xlfn.IFS(_対策工[[#This Row],[グループ番号]]="","",TRUE,_xlfn.XLOOKUP(_対策工[[#This Row],[グループ番号]],_グループ[グループ番号],_グループ[規模/部位]))</f>
        <v/>
      </c>
      <c r="K356" s="11"/>
      <c r="L356" s="9"/>
      <c r="M356" s="3"/>
      <c r="N356" t="str" cm="1">
        <f t="array" ref="N356">_xlfn.IFS(OR(_対策工[[#This Row],[シナリオ名称]]="",_対策工[[#This Row],[グループ番号]]=""),"",TRUE,_対策工[[#This Row],[グループ番号]]&amp;"-"&amp;_対策工[[#This Row],[制御1]]*100+_対策工[[#This Row],[制御2]])</f>
        <v/>
      </c>
      <c r="Q356" s="14"/>
      <c r="S356" s="12"/>
      <c r="T356" s="3"/>
    </row>
    <row r="357" spans="1:20">
      <c r="A357" s="6" cm="1">
        <f t="array" ref="A357">ROW()-ROW(_対策工[#Headers])</f>
        <v>356</v>
      </c>
      <c r="B357" s="6" t="str" cm="1">
        <f t="array" ref="B357">_xlfn.IFS(_対策工[[#This Row],[シナリオ名称]]="","",
RIGHT(_対策工[[#This Row],[シナリオ名称]],1)="①",1,
RIGHT(_対策工[[#This Row],[シナリオ名称]],1)="②",2,
RIGHT(_対策工[[#This Row],[シナリオ名称]],1)="③",3,
RIGHT(_対策工[[#This Row],[シナリオ名称]],1)="④",4,
ture,"")</f>
        <v/>
      </c>
      <c r="C357" s="3" t="str" cm="1">
        <f t="array" ref="C357">_xlfn.IFS(OR(_対策工[[#This Row],[シナリオ名称]]="",_対策工[[#This Row],[グループ番号]]=""),"",TRUE,COUNTIF(_xlfn.TAKE(_対策工[制御3],_対策工[[#This Row],[通し番号]]),_対策工[[#This Row],[制御3]]))</f>
        <v/>
      </c>
      <c r="D357" t="str">
        <f>_対策工[[#This Row],[シナリオ名称]]&amp;_対策工[[#This Row],[グループ番号]]</f>
        <v/>
      </c>
      <c r="E357" t="str" cm="1">
        <f t="array" ref="E357">_xlfn.IFS(_対策工[[#This Row],[グループ番号]]="","",TRUE,_xlfn.XLOOKUP(_対策工[[#This Row],[グループ番号]],_グループ[グループ番号],_グループ[施設番号]))</f>
        <v/>
      </c>
      <c r="F357" t="str" cm="1">
        <f t="array" ref="F357">_xlfn.IFS(_対策工[[#This Row],[グループ番号]]="","",TRUE,_xlfn.XLOOKUP(_対策工[[#This Row],[グループ番号]],_グループ[グループ番号],_グループ[地区名]))</f>
        <v/>
      </c>
      <c r="G357" t="str" cm="1">
        <f t="array" ref="G357">_xlfn.IFS(_対策工[[#This Row],[グループ番号]]="","",TRUE,_xlfn.XLOOKUP(_対策工[[#This Row],[グループ番号]],_グループ[グループ番号],_グループ[施設名]))</f>
        <v/>
      </c>
      <c r="H357" t="str" cm="1">
        <f t="array" ref="H357">_xlfn.IFS(_対策工[[#This Row],[グループ番号]]="","",TRUE,_xlfn.XLOOKUP(_対策工[[#This Row],[グループ番号]],_グループ[グループ番号],_グループ[形式/設備名]))</f>
        <v/>
      </c>
      <c r="I357" t="str" cm="1">
        <f t="array" ref="I357">_xlfn.IFS(_対策工[[#This Row],[グループ番号]]="","",TRUE,_xlfn.XLOOKUP(_対策工[[#This Row],[グループ番号]],_グループ[グループ番号],_グループ[規格/装置名]))</f>
        <v/>
      </c>
      <c r="J357" t="str" cm="1">
        <f t="array" ref="J357">_xlfn.IFS(_対策工[[#This Row],[グループ番号]]="","",TRUE,_xlfn.XLOOKUP(_対策工[[#This Row],[グループ番号]],_グループ[グループ番号],_グループ[規模/部位]))</f>
        <v/>
      </c>
      <c r="K357" s="11"/>
      <c r="L357" s="9"/>
      <c r="M357" s="3"/>
      <c r="N357" t="str" cm="1">
        <f t="array" ref="N357">_xlfn.IFS(OR(_対策工[[#This Row],[シナリオ名称]]="",_対策工[[#This Row],[グループ番号]]=""),"",TRUE,_対策工[[#This Row],[グループ番号]]&amp;"-"&amp;_対策工[[#This Row],[制御1]]*100+_対策工[[#This Row],[制御2]])</f>
        <v/>
      </c>
      <c r="Q357" s="14"/>
      <c r="S357" s="12"/>
      <c r="T357" s="3"/>
    </row>
    <row r="358" spans="1:20">
      <c r="A358" s="6" cm="1">
        <f t="array" ref="A358">ROW()-ROW(_対策工[#Headers])</f>
        <v>357</v>
      </c>
      <c r="B358" s="6" t="str" cm="1">
        <f t="array" ref="B358">_xlfn.IFS(_対策工[[#This Row],[シナリオ名称]]="","",
RIGHT(_対策工[[#This Row],[シナリオ名称]],1)="①",1,
RIGHT(_対策工[[#This Row],[シナリオ名称]],1)="②",2,
RIGHT(_対策工[[#This Row],[シナリオ名称]],1)="③",3,
RIGHT(_対策工[[#This Row],[シナリオ名称]],1)="④",4,
ture,"")</f>
        <v/>
      </c>
      <c r="C358" s="3" t="str" cm="1">
        <f t="array" ref="C358">_xlfn.IFS(OR(_対策工[[#This Row],[シナリオ名称]]="",_対策工[[#This Row],[グループ番号]]=""),"",TRUE,COUNTIF(_xlfn.TAKE(_対策工[制御3],_対策工[[#This Row],[通し番号]]),_対策工[[#This Row],[制御3]]))</f>
        <v/>
      </c>
      <c r="D358" t="str">
        <f>_対策工[[#This Row],[シナリオ名称]]&amp;_対策工[[#This Row],[グループ番号]]</f>
        <v/>
      </c>
      <c r="E358" t="str" cm="1">
        <f t="array" ref="E358">_xlfn.IFS(_対策工[[#This Row],[グループ番号]]="","",TRUE,_xlfn.XLOOKUP(_対策工[[#This Row],[グループ番号]],_グループ[グループ番号],_グループ[施設番号]))</f>
        <v/>
      </c>
      <c r="F358" t="str" cm="1">
        <f t="array" ref="F358">_xlfn.IFS(_対策工[[#This Row],[グループ番号]]="","",TRUE,_xlfn.XLOOKUP(_対策工[[#This Row],[グループ番号]],_グループ[グループ番号],_グループ[地区名]))</f>
        <v/>
      </c>
      <c r="G358" t="str" cm="1">
        <f t="array" ref="G358">_xlfn.IFS(_対策工[[#This Row],[グループ番号]]="","",TRUE,_xlfn.XLOOKUP(_対策工[[#This Row],[グループ番号]],_グループ[グループ番号],_グループ[施設名]))</f>
        <v/>
      </c>
      <c r="H358" t="str" cm="1">
        <f t="array" ref="H358">_xlfn.IFS(_対策工[[#This Row],[グループ番号]]="","",TRUE,_xlfn.XLOOKUP(_対策工[[#This Row],[グループ番号]],_グループ[グループ番号],_グループ[形式/設備名]))</f>
        <v/>
      </c>
      <c r="I358" t="str" cm="1">
        <f t="array" ref="I358">_xlfn.IFS(_対策工[[#This Row],[グループ番号]]="","",TRUE,_xlfn.XLOOKUP(_対策工[[#This Row],[グループ番号]],_グループ[グループ番号],_グループ[規格/装置名]))</f>
        <v/>
      </c>
      <c r="J358" t="str" cm="1">
        <f t="array" ref="J358">_xlfn.IFS(_対策工[[#This Row],[グループ番号]]="","",TRUE,_xlfn.XLOOKUP(_対策工[[#This Row],[グループ番号]],_グループ[グループ番号],_グループ[規模/部位]))</f>
        <v/>
      </c>
      <c r="K358" s="11"/>
      <c r="L358" s="9"/>
      <c r="M358" s="3"/>
      <c r="N358" t="str" cm="1">
        <f t="array" ref="N358">_xlfn.IFS(OR(_対策工[[#This Row],[シナリオ名称]]="",_対策工[[#This Row],[グループ番号]]=""),"",TRUE,_対策工[[#This Row],[グループ番号]]&amp;"-"&amp;_対策工[[#This Row],[制御1]]*100+_対策工[[#This Row],[制御2]])</f>
        <v/>
      </c>
      <c r="Q358" s="14"/>
      <c r="S358" s="12"/>
      <c r="T358" s="3"/>
    </row>
    <row r="359" spans="1:20">
      <c r="A359" s="6" cm="1">
        <f t="array" ref="A359">ROW()-ROW(_対策工[#Headers])</f>
        <v>358</v>
      </c>
      <c r="B359" s="6" t="str" cm="1">
        <f t="array" ref="B359">_xlfn.IFS(_対策工[[#This Row],[シナリオ名称]]="","",
RIGHT(_対策工[[#This Row],[シナリオ名称]],1)="①",1,
RIGHT(_対策工[[#This Row],[シナリオ名称]],1)="②",2,
RIGHT(_対策工[[#This Row],[シナリオ名称]],1)="③",3,
RIGHT(_対策工[[#This Row],[シナリオ名称]],1)="④",4,
ture,"")</f>
        <v/>
      </c>
      <c r="C359" s="3" t="str" cm="1">
        <f t="array" ref="C359">_xlfn.IFS(OR(_対策工[[#This Row],[シナリオ名称]]="",_対策工[[#This Row],[グループ番号]]=""),"",TRUE,COUNTIF(_xlfn.TAKE(_対策工[制御3],_対策工[[#This Row],[通し番号]]),_対策工[[#This Row],[制御3]]))</f>
        <v/>
      </c>
      <c r="D359" t="str">
        <f>_対策工[[#This Row],[シナリオ名称]]&amp;_対策工[[#This Row],[グループ番号]]</f>
        <v/>
      </c>
      <c r="E359" t="str" cm="1">
        <f t="array" ref="E359">_xlfn.IFS(_対策工[[#This Row],[グループ番号]]="","",TRUE,_xlfn.XLOOKUP(_対策工[[#This Row],[グループ番号]],_グループ[グループ番号],_グループ[施設番号]))</f>
        <v/>
      </c>
      <c r="F359" t="str" cm="1">
        <f t="array" ref="F359">_xlfn.IFS(_対策工[[#This Row],[グループ番号]]="","",TRUE,_xlfn.XLOOKUP(_対策工[[#This Row],[グループ番号]],_グループ[グループ番号],_グループ[地区名]))</f>
        <v/>
      </c>
      <c r="G359" t="str" cm="1">
        <f t="array" ref="G359">_xlfn.IFS(_対策工[[#This Row],[グループ番号]]="","",TRUE,_xlfn.XLOOKUP(_対策工[[#This Row],[グループ番号]],_グループ[グループ番号],_グループ[施設名]))</f>
        <v/>
      </c>
      <c r="H359" t="str" cm="1">
        <f t="array" ref="H359">_xlfn.IFS(_対策工[[#This Row],[グループ番号]]="","",TRUE,_xlfn.XLOOKUP(_対策工[[#This Row],[グループ番号]],_グループ[グループ番号],_グループ[形式/設備名]))</f>
        <v/>
      </c>
      <c r="I359" t="str" cm="1">
        <f t="array" ref="I359">_xlfn.IFS(_対策工[[#This Row],[グループ番号]]="","",TRUE,_xlfn.XLOOKUP(_対策工[[#This Row],[グループ番号]],_グループ[グループ番号],_グループ[規格/装置名]))</f>
        <v/>
      </c>
      <c r="J359" t="str" cm="1">
        <f t="array" ref="J359">_xlfn.IFS(_対策工[[#This Row],[グループ番号]]="","",TRUE,_xlfn.XLOOKUP(_対策工[[#This Row],[グループ番号]],_グループ[グループ番号],_グループ[規模/部位]))</f>
        <v/>
      </c>
      <c r="K359" s="11"/>
      <c r="L359" s="9"/>
      <c r="M359" s="3"/>
      <c r="N359" t="str" cm="1">
        <f t="array" ref="N359">_xlfn.IFS(OR(_対策工[[#This Row],[シナリオ名称]]="",_対策工[[#This Row],[グループ番号]]=""),"",TRUE,_対策工[[#This Row],[グループ番号]]&amp;"-"&amp;_対策工[[#This Row],[制御1]]*100+_対策工[[#This Row],[制御2]])</f>
        <v/>
      </c>
      <c r="Q359" s="14"/>
      <c r="S359" s="12"/>
      <c r="T359" s="3"/>
    </row>
    <row r="360" spans="1:20">
      <c r="A360" s="6" cm="1">
        <f t="array" ref="A360">ROW()-ROW(_対策工[#Headers])</f>
        <v>359</v>
      </c>
      <c r="B360" s="6" t="str" cm="1">
        <f t="array" ref="B360">_xlfn.IFS(_対策工[[#This Row],[シナリオ名称]]="","",
RIGHT(_対策工[[#This Row],[シナリオ名称]],1)="①",1,
RIGHT(_対策工[[#This Row],[シナリオ名称]],1)="②",2,
RIGHT(_対策工[[#This Row],[シナリオ名称]],1)="③",3,
RIGHT(_対策工[[#This Row],[シナリオ名称]],1)="④",4,
ture,"")</f>
        <v/>
      </c>
      <c r="C360" s="3" t="str" cm="1">
        <f t="array" ref="C360">_xlfn.IFS(OR(_対策工[[#This Row],[シナリオ名称]]="",_対策工[[#This Row],[グループ番号]]=""),"",TRUE,COUNTIF(_xlfn.TAKE(_対策工[制御3],_対策工[[#This Row],[通し番号]]),_対策工[[#This Row],[制御3]]))</f>
        <v/>
      </c>
      <c r="D360" t="str">
        <f>_対策工[[#This Row],[シナリオ名称]]&amp;_対策工[[#This Row],[グループ番号]]</f>
        <v/>
      </c>
      <c r="E360" t="str" cm="1">
        <f t="array" ref="E360">_xlfn.IFS(_対策工[[#This Row],[グループ番号]]="","",TRUE,_xlfn.XLOOKUP(_対策工[[#This Row],[グループ番号]],_グループ[グループ番号],_グループ[施設番号]))</f>
        <v/>
      </c>
      <c r="F360" t="str" cm="1">
        <f t="array" ref="F360">_xlfn.IFS(_対策工[[#This Row],[グループ番号]]="","",TRUE,_xlfn.XLOOKUP(_対策工[[#This Row],[グループ番号]],_グループ[グループ番号],_グループ[地区名]))</f>
        <v/>
      </c>
      <c r="G360" t="str" cm="1">
        <f t="array" ref="G360">_xlfn.IFS(_対策工[[#This Row],[グループ番号]]="","",TRUE,_xlfn.XLOOKUP(_対策工[[#This Row],[グループ番号]],_グループ[グループ番号],_グループ[施設名]))</f>
        <v/>
      </c>
      <c r="H360" t="str" cm="1">
        <f t="array" ref="H360">_xlfn.IFS(_対策工[[#This Row],[グループ番号]]="","",TRUE,_xlfn.XLOOKUP(_対策工[[#This Row],[グループ番号]],_グループ[グループ番号],_グループ[形式/設備名]))</f>
        <v/>
      </c>
      <c r="I360" t="str" cm="1">
        <f t="array" ref="I360">_xlfn.IFS(_対策工[[#This Row],[グループ番号]]="","",TRUE,_xlfn.XLOOKUP(_対策工[[#This Row],[グループ番号]],_グループ[グループ番号],_グループ[規格/装置名]))</f>
        <v/>
      </c>
      <c r="J360" t="str" cm="1">
        <f t="array" ref="J360">_xlfn.IFS(_対策工[[#This Row],[グループ番号]]="","",TRUE,_xlfn.XLOOKUP(_対策工[[#This Row],[グループ番号]],_グループ[グループ番号],_グループ[規模/部位]))</f>
        <v/>
      </c>
      <c r="K360" s="11"/>
      <c r="L360" s="9"/>
      <c r="M360" s="3"/>
      <c r="N360" t="str" cm="1">
        <f t="array" ref="N360">_xlfn.IFS(OR(_対策工[[#This Row],[シナリオ名称]]="",_対策工[[#This Row],[グループ番号]]=""),"",TRUE,_対策工[[#This Row],[グループ番号]]&amp;"-"&amp;_対策工[[#This Row],[制御1]]*100+_対策工[[#This Row],[制御2]])</f>
        <v/>
      </c>
      <c r="Q360" s="14"/>
      <c r="S360" s="12"/>
      <c r="T360" s="3"/>
    </row>
    <row r="361" spans="1:20">
      <c r="A361" s="6" cm="1">
        <f t="array" ref="A361">ROW()-ROW(_対策工[#Headers])</f>
        <v>360</v>
      </c>
      <c r="B361" s="6" t="str" cm="1">
        <f t="array" ref="B361">_xlfn.IFS(_対策工[[#This Row],[シナリオ名称]]="","",
RIGHT(_対策工[[#This Row],[シナリオ名称]],1)="①",1,
RIGHT(_対策工[[#This Row],[シナリオ名称]],1)="②",2,
RIGHT(_対策工[[#This Row],[シナリオ名称]],1)="③",3,
RIGHT(_対策工[[#This Row],[シナリオ名称]],1)="④",4,
ture,"")</f>
        <v/>
      </c>
      <c r="C361" s="3" t="str" cm="1">
        <f t="array" ref="C361">_xlfn.IFS(OR(_対策工[[#This Row],[シナリオ名称]]="",_対策工[[#This Row],[グループ番号]]=""),"",TRUE,COUNTIF(_xlfn.TAKE(_対策工[制御3],_対策工[[#This Row],[通し番号]]),_対策工[[#This Row],[制御3]]))</f>
        <v/>
      </c>
      <c r="D361" t="str">
        <f>_対策工[[#This Row],[シナリオ名称]]&amp;_対策工[[#This Row],[グループ番号]]</f>
        <v/>
      </c>
      <c r="E361" t="str" cm="1">
        <f t="array" ref="E361">_xlfn.IFS(_対策工[[#This Row],[グループ番号]]="","",TRUE,_xlfn.XLOOKUP(_対策工[[#This Row],[グループ番号]],_グループ[グループ番号],_グループ[施設番号]))</f>
        <v/>
      </c>
      <c r="F361" t="str" cm="1">
        <f t="array" ref="F361">_xlfn.IFS(_対策工[[#This Row],[グループ番号]]="","",TRUE,_xlfn.XLOOKUP(_対策工[[#This Row],[グループ番号]],_グループ[グループ番号],_グループ[地区名]))</f>
        <v/>
      </c>
      <c r="G361" t="str" cm="1">
        <f t="array" ref="G361">_xlfn.IFS(_対策工[[#This Row],[グループ番号]]="","",TRUE,_xlfn.XLOOKUP(_対策工[[#This Row],[グループ番号]],_グループ[グループ番号],_グループ[施設名]))</f>
        <v/>
      </c>
      <c r="H361" t="str" cm="1">
        <f t="array" ref="H361">_xlfn.IFS(_対策工[[#This Row],[グループ番号]]="","",TRUE,_xlfn.XLOOKUP(_対策工[[#This Row],[グループ番号]],_グループ[グループ番号],_グループ[形式/設備名]))</f>
        <v/>
      </c>
      <c r="I361" t="str" cm="1">
        <f t="array" ref="I361">_xlfn.IFS(_対策工[[#This Row],[グループ番号]]="","",TRUE,_xlfn.XLOOKUP(_対策工[[#This Row],[グループ番号]],_グループ[グループ番号],_グループ[規格/装置名]))</f>
        <v/>
      </c>
      <c r="J361" t="str" cm="1">
        <f t="array" ref="J361">_xlfn.IFS(_対策工[[#This Row],[グループ番号]]="","",TRUE,_xlfn.XLOOKUP(_対策工[[#This Row],[グループ番号]],_グループ[グループ番号],_グループ[規模/部位]))</f>
        <v/>
      </c>
      <c r="K361" s="11"/>
      <c r="L361" s="9"/>
      <c r="M361" s="3"/>
      <c r="N361" t="str" cm="1">
        <f t="array" ref="N361">_xlfn.IFS(OR(_対策工[[#This Row],[シナリオ名称]]="",_対策工[[#This Row],[グループ番号]]=""),"",TRUE,_対策工[[#This Row],[グループ番号]]&amp;"-"&amp;_対策工[[#This Row],[制御1]]*100+_対策工[[#This Row],[制御2]])</f>
        <v/>
      </c>
      <c r="Q361" s="14"/>
      <c r="S361" s="12"/>
      <c r="T361" s="3"/>
    </row>
    <row r="362" spans="1:20">
      <c r="A362" s="6" cm="1">
        <f t="array" ref="A362">ROW()-ROW(_対策工[#Headers])</f>
        <v>361</v>
      </c>
      <c r="B362" s="6" t="str" cm="1">
        <f t="array" ref="B362">_xlfn.IFS(_対策工[[#This Row],[シナリオ名称]]="","",
RIGHT(_対策工[[#This Row],[シナリオ名称]],1)="①",1,
RIGHT(_対策工[[#This Row],[シナリオ名称]],1)="②",2,
RIGHT(_対策工[[#This Row],[シナリオ名称]],1)="③",3,
RIGHT(_対策工[[#This Row],[シナリオ名称]],1)="④",4,
ture,"")</f>
        <v/>
      </c>
      <c r="C362" s="3" t="str" cm="1">
        <f t="array" ref="C362">_xlfn.IFS(OR(_対策工[[#This Row],[シナリオ名称]]="",_対策工[[#This Row],[グループ番号]]=""),"",TRUE,COUNTIF(_xlfn.TAKE(_対策工[制御3],_対策工[[#This Row],[通し番号]]),_対策工[[#This Row],[制御3]]))</f>
        <v/>
      </c>
      <c r="D362" t="str">
        <f>_対策工[[#This Row],[シナリオ名称]]&amp;_対策工[[#This Row],[グループ番号]]</f>
        <v/>
      </c>
      <c r="E362" t="str" cm="1">
        <f t="array" ref="E362">_xlfn.IFS(_対策工[[#This Row],[グループ番号]]="","",TRUE,_xlfn.XLOOKUP(_対策工[[#This Row],[グループ番号]],_グループ[グループ番号],_グループ[施設番号]))</f>
        <v/>
      </c>
      <c r="F362" t="str" cm="1">
        <f t="array" ref="F362">_xlfn.IFS(_対策工[[#This Row],[グループ番号]]="","",TRUE,_xlfn.XLOOKUP(_対策工[[#This Row],[グループ番号]],_グループ[グループ番号],_グループ[地区名]))</f>
        <v/>
      </c>
      <c r="G362" t="str" cm="1">
        <f t="array" ref="G362">_xlfn.IFS(_対策工[[#This Row],[グループ番号]]="","",TRUE,_xlfn.XLOOKUP(_対策工[[#This Row],[グループ番号]],_グループ[グループ番号],_グループ[施設名]))</f>
        <v/>
      </c>
      <c r="H362" t="str" cm="1">
        <f t="array" ref="H362">_xlfn.IFS(_対策工[[#This Row],[グループ番号]]="","",TRUE,_xlfn.XLOOKUP(_対策工[[#This Row],[グループ番号]],_グループ[グループ番号],_グループ[形式/設備名]))</f>
        <v/>
      </c>
      <c r="I362" t="str" cm="1">
        <f t="array" ref="I362">_xlfn.IFS(_対策工[[#This Row],[グループ番号]]="","",TRUE,_xlfn.XLOOKUP(_対策工[[#This Row],[グループ番号]],_グループ[グループ番号],_グループ[規格/装置名]))</f>
        <v/>
      </c>
      <c r="J362" t="str" cm="1">
        <f t="array" ref="J362">_xlfn.IFS(_対策工[[#This Row],[グループ番号]]="","",TRUE,_xlfn.XLOOKUP(_対策工[[#This Row],[グループ番号]],_グループ[グループ番号],_グループ[規模/部位]))</f>
        <v/>
      </c>
      <c r="K362" s="11"/>
      <c r="L362" s="9"/>
      <c r="M362" s="3"/>
      <c r="N362" t="str" cm="1">
        <f t="array" ref="N362">_xlfn.IFS(OR(_対策工[[#This Row],[シナリオ名称]]="",_対策工[[#This Row],[グループ番号]]=""),"",TRUE,_対策工[[#This Row],[グループ番号]]&amp;"-"&amp;_対策工[[#This Row],[制御1]]*100+_対策工[[#This Row],[制御2]])</f>
        <v/>
      </c>
      <c r="Q362" s="14"/>
      <c r="S362" s="12"/>
      <c r="T362" s="3"/>
    </row>
    <row r="363" spans="1:20">
      <c r="A363" s="6" cm="1">
        <f t="array" ref="A363">ROW()-ROW(_対策工[#Headers])</f>
        <v>362</v>
      </c>
      <c r="B363" s="6" t="str" cm="1">
        <f t="array" ref="B363">_xlfn.IFS(_対策工[[#This Row],[シナリオ名称]]="","",
RIGHT(_対策工[[#This Row],[シナリオ名称]],1)="①",1,
RIGHT(_対策工[[#This Row],[シナリオ名称]],1)="②",2,
RIGHT(_対策工[[#This Row],[シナリオ名称]],1)="③",3,
RIGHT(_対策工[[#This Row],[シナリオ名称]],1)="④",4,
ture,"")</f>
        <v/>
      </c>
      <c r="C363" s="3" t="str" cm="1">
        <f t="array" ref="C363">_xlfn.IFS(OR(_対策工[[#This Row],[シナリオ名称]]="",_対策工[[#This Row],[グループ番号]]=""),"",TRUE,COUNTIF(_xlfn.TAKE(_対策工[制御3],_対策工[[#This Row],[通し番号]]),_対策工[[#This Row],[制御3]]))</f>
        <v/>
      </c>
      <c r="D363" t="str">
        <f>_対策工[[#This Row],[シナリオ名称]]&amp;_対策工[[#This Row],[グループ番号]]</f>
        <v/>
      </c>
      <c r="E363" t="str" cm="1">
        <f t="array" ref="E363">_xlfn.IFS(_対策工[[#This Row],[グループ番号]]="","",TRUE,_xlfn.XLOOKUP(_対策工[[#This Row],[グループ番号]],_グループ[グループ番号],_グループ[施設番号]))</f>
        <v/>
      </c>
      <c r="F363" t="str" cm="1">
        <f t="array" ref="F363">_xlfn.IFS(_対策工[[#This Row],[グループ番号]]="","",TRUE,_xlfn.XLOOKUP(_対策工[[#This Row],[グループ番号]],_グループ[グループ番号],_グループ[地区名]))</f>
        <v/>
      </c>
      <c r="G363" t="str" cm="1">
        <f t="array" ref="G363">_xlfn.IFS(_対策工[[#This Row],[グループ番号]]="","",TRUE,_xlfn.XLOOKUP(_対策工[[#This Row],[グループ番号]],_グループ[グループ番号],_グループ[施設名]))</f>
        <v/>
      </c>
      <c r="H363" t="str" cm="1">
        <f t="array" ref="H363">_xlfn.IFS(_対策工[[#This Row],[グループ番号]]="","",TRUE,_xlfn.XLOOKUP(_対策工[[#This Row],[グループ番号]],_グループ[グループ番号],_グループ[形式/設備名]))</f>
        <v/>
      </c>
      <c r="I363" t="str" cm="1">
        <f t="array" ref="I363">_xlfn.IFS(_対策工[[#This Row],[グループ番号]]="","",TRUE,_xlfn.XLOOKUP(_対策工[[#This Row],[グループ番号]],_グループ[グループ番号],_グループ[規格/装置名]))</f>
        <v/>
      </c>
      <c r="J363" t="str" cm="1">
        <f t="array" ref="J363">_xlfn.IFS(_対策工[[#This Row],[グループ番号]]="","",TRUE,_xlfn.XLOOKUP(_対策工[[#This Row],[グループ番号]],_グループ[グループ番号],_グループ[規模/部位]))</f>
        <v/>
      </c>
      <c r="K363" s="11"/>
      <c r="L363" s="9"/>
      <c r="M363" s="3"/>
      <c r="N363" t="str" cm="1">
        <f t="array" ref="N363">_xlfn.IFS(OR(_対策工[[#This Row],[シナリオ名称]]="",_対策工[[#This Row],[グループ番号]]=""),"",TRUE,_対策工[[#This Row],[グループ番号]]&amp;"-"&amp;_対策工[[#This Row],[制御1]]*100+_対策工[[#This Row],[制御2]])</f>
        <v/>
      </c>
      <c r="Q363" s="14"/>
      <c r="S363" s="12"/>
      <c r="T363" s="3"/>
    </row>
    <row r="364" spans="1:20">
      <c r="A364" s="6" cm="1">
        <f t="array" ref="A364">ROW()-ROW(_対策工[#Headers])</f>
        <v>363</v>
      </c>
      <c r="B364" s="6" t="str" cm="1">
        <f t="array" ref="B364">_xlfn.IFS(_対策工[[#This Row],[シナリオ名称]]="","",
RIGHT(_対策工[[#This Row],[シナリオ名称]],1)="①",1,
RIGHT(_対策工[[#This Row],[シナリオ名称]],1)="②",2,
RIGHT(_対策工[[#This Row],[シナリオ名称]],1)="③",3,
RIGHT(_対策工[[#This Row],[シナリオ名称]],1)="④",4,
ture,"")</f>
        <v/>
      </c>
      <c r="C364" s="3" t="str" cm="1">
        <f t="array" ref="C364">_xlfn.IFS(OR(_対策工[[#This Row],[シナリオ名称]]="",_対策工[[#This Row],[グループ番号]]=""),"",TRUE,COUNTIF(_xlfn.TAKE(_対策工[制御3],_対策工[[#This Row],[通し番号]]),_対策工[[#This Row],[制御3]]))</f>
        <v/>
      </c>
      <c r="D364" t="str">
        <f>_対策工[[#This Row],[シナリオ名称]]&amp;_対策工[[#This Row],[グループ番号]]</f>
        <v/>
      </c>
      <c r="E364" t="str" cm="1">
        <f t="array" ref="E364">_xlfn.IFS(_対策工[[#This Row],[グループ番号]]="","",TRUE,_xlfn.XLOOKUP(_対策工[[#This Row],[グループ番号]],_グループ[グループ番号],_グループ[施設番号]))</f>
        <v/>
      </c>
      <c r="F364" t="str" cm="1">
        <f t="array" ref="F364">_xlfn.IFS(_対策工[[#This Row],[グループ番号]]="","",TRUE,_xlfn.XLOOKUP(_対策工[[#This Row],[グループ番号]],_グループ[グループ番号],_グループ[地区名]))</f>
        <v/>
      </c>
      <c r="G364" t="str" cm="1">
        <f t="array" ref="G364">_xlfn.IFS(_対策工[[#This Row],[グループ番号]]="","",TRUE,_xlfn.XLOOKUP(_対策工[[#This Row],[グループ番号]],_グループ[グループ番号],_グループ[施設名]))</f>
        <v/>
      </c>
      <c r="H364" t="str" cm="1">
        <f t="array" ref="H364">_xlfn.IFS(_対策工[[#This Row],[グループ番号]]="","",TRUE,_xlfn.XLOOKUP(_対策工[[#This Row],[グループ番号]],_グループ[グループ番号],_グループ[形式/設備名]))</f>
        <v/>
      </c>
      <c r="I364" t="str" cm="1">
        <f t="array" ref="I364">_xlfn.IFS(_対策工[[#This Row],[グループ番号]]="","",TRUE,_xlfn.XLOOKUP(_対策工[[#This Row],[グループ番号]],_グループ[グループ番号],_グループ[規格/装置名]))</f>
        <v/>
      </c>
      <c r="J364" t="str" cm="1">
        <f t="array" ref="J364">_xlfn.IFS(_対策工[[#This Row],[グループ番号]]="","",TRUE,_xlfn.XLOOKUP(_対策工[[#This Row],[グループ番号]],_グループ[グループ番号],_グループ[規模/部位]))</f>
        <v/>
      </c>
      <c r="K364" s="11"/>
      <c r="L364" s="9"/>
      <c r="M364" s="3"/>
      <c r="N364" t="str" cm="1">
        <f t="array" ref="N364">_xlfn.IFS(OR(_対策工[[#This Row],[シナリオ名称]]="",_対策工[[#This Row],[グループ番号]]=""),"",TRUE,_対策工[[#This Row],[グループ番号]]&amp;"-"&amp;_対策工[[#This Row],[制御1]]*100+_対策工[[#This Row],[制御2]])</f>
        <v/>
      </c>
      <c r="Q364" s="14"/>
      <c r="S364" s="12"/>
      <c r="T364" s="3"/>
    </row>
    <row r="365" spans="1:20">
      <c r="A365" s="6" cm="1">
        <f t="array" ref="A365">ROW()-ROW(_対策工[#Headers])</f>
        <v>364</v>
      </c>
      <c r="B365" s="6" t="str" cm="1">
        <f t="array" ref="B365">_xlfn.IFS(_対策工[[#This Row],[シナリオ名称]]="","",
RIGHT(_対策工[[#This Row],[シナリオ名称]],1)="①",1,
RIGHT(_対策工[[#This Row],[シナリオ名称]],1)="②",2,
RIGHT(_対策工[[#This Row],[シナリオ名称]],1)="③",3,
RIGHT(_対策工[[#This Row],[シナリオ名称]],1)="④",4,
ture,"")</f>
        <v/>
      </c>
      <c r="C365" s="3" t="str" cm="1">
        <f t="array" ref="C365">_xlfn.IFS(OR(_対策工[[#This Row],[シナリオ名称]]="",_対策工[[#This Row],[グループ番号]]=""),"",TRUE,COUNTIF(_xlfn.TAKE(_対策工[制御3],_対策工[[#This Row],[通し番号]]),_対策工[[#This Row],[制御3]]))</f>
        <v/>
      </c>
      <c r="D365" t="str">
        <f>_対策工[[#This Row],[シナリオ名称]]&amp;_対策工[[#This Row],[グループ番号]]</f>
        <v/>
      </c>
      <c r="E365" t="str" cm="1">
        <f t="array" ref="E365">_xlfn.IFS(_対策工[[#This Row],[グループ番号]]="","",TRUE,_xlfn.XLOOKUP(_対策工[[#This Row],[グループ番号]],_グループ[グループ番号],_グループ[施設番号]))</f>
        <v/>
      </c>
      <c r="F365" t="str" cm="1">
        <f t="array" ref="F365">_xlfn.IFS(_対策工[[#This Row],[グループ番号]]="","",TRUE,_xlfn.XLOOKUP(_対策工[[#This Row],[グループ番号]],_グループ[グループ番号],_グループ[地区名]))</f>
        <v/>
      </c>
      <c r="G365" t="str" cm="1">
        <f t="array" ref="G365">_xlfn.IFS(_対策工[[#This Row],[グループ番号]]="","",TRUE,_xlfn.XLOOKUP(_対策工[[#This Row],[グループ番号]],_グループ[グループ番号],_グループ[施設名]))</f>
        <v/>
      </c>
      <c r="H365" t="str" cm="1">
        <f t="array" ref="H365">_xlfn.IFS(_対策工[[#This Row],[グループ番号]]="","",TRUE,_xlfn.XLOOKUP(_対策工[[#This Row],[グループ番号]],_グループ[グループ番号],_グループ[形式/設備名]))</f>
        <v/>
      </c>
      <c r="I365" t="str" cm="1">
        <f t="array" ref="I365">_xlfn.IFS(_対策工[[#This Row],[グループ番号]]="","",TRUE,_xlfn.XLOOKUP(_対策工[[#This Row],[グループ番号]],_グループ[グループ番号],_グループ[規格/装置名]))</f>
        <v/>
      </c>
      <c r="J365" t="str" cm="1">
        <f t="array" ref="J365">_xlfn.IFS(_対策工[[#This Row],[グループ番号]]="","",TRUE,_xlfn.XLOOKUP(_対策工[[#This Row],[グループ番号]],_グループ[グループ番号],_グループ[規模/部位]))</f>
        <v/>
      </c>
      <c r="K365" s="11"/>
      <c r="L365" s="9"/>
      <c r="M365" s="3"/>
      <c r="N365" t="str" cm="1">
        <f t="array" ref="N365">_xlfn.IFS(OR(_対策工[[#This Row],[シナリオ名称]]="",_対策工[[#This Row],[グループ番号]]=""),"",TRUE,_対策工[[#This Row],[グループ番号]]&amp;"-"&amp;_対策工[[#This Row],[制御1]]*100+_対策工[[#This Row],[制御2]])</f>
        <v/>
      </c>
      <c r="Q365" s="14"/>
      <c r="S365" s="12"/>
      <c r="T365" s="3"/>
    </row>
    <row r="366" spans="1:20">
      <c r="A366" s="6" cm="1">
        <f t="array" ref="A366">ROW()-ROW(_対策工[#Headers])</f>
        <v>365</v>
      </c>
      <c r="B366" s="6" t="str" cm="1">
        <f t="array" ref="B366">_xlfn.IFS(_対策工[[#This Row],[シナリオ名称]]="","",
RIGHT(_対策工[[#This Row],[シナリオ名称]],1)="①",1,
RIGHT(_対策工[[#This Row],[シナリオ名称]],1)="②",2,
RIGHT(_対策工[[#This Row],[シナリオ名称]],1)="③",3,
RIGHT(_対策工[[#This Row],[シナリオ名称]],1)="④",4,
ture,"")</f>
        <v/>
      </c>
      <c r="C366" s="3" t="str" cm="1">
        <f t="array" ref="C366">_xlfn.IFS(OR(_対策工[[#This Row],[シナリオ名称]]="",_対策工[[#This Row],[グループ番号]]=""),"",TRUE,COUNTIF(_xlfn.TAKE(_対策工[制御3],_対策工[[#This Row],[通し番号]]),_対策工[[#This Row],[制御3]]))</f>
        <v/>
      </c>
      <c r="D366" t="str">
        <f>_対策工[[#This Row],[シナリオ名称]]&amp;_対策工[[#This Row],[グループ番号]]</f>
        <v/>
      </c>
      <c r="E366" t="str" cm="1">
        <f t="array" ref="E366">_xlfn.IFS(_対策工[[#This Row],[グループ番号]]="","",TRUE,_xlfn.XLOOKUP(_対策工[[#This Row],[グループ番号]],_グループ[グループ番号],_グループ[施設番号]))</f>
        <v/>
      </c>
      <c r="F366" t="str" cm="1">
        <f t="array" ref="F366">_xlfn.IFS(_対策工[[#This Row],[グループ番号]]="","",TRUE,_xlfn.XLOOKUP(_対策工[[#This Row],[グループ番号]],_グループ[グループ番号],_グループ[地区名]))</f>
        <v/>
      </c>
      <c r="G366" t="str" cm="1">
        <f t="array" ref="G366">_xlfn.IFS(_対策工[[#This Row],[グループ番号]]="","",TRUE,_xlfn.XLOOKUP(_対策工[[#This Row],[グループ番号]],_グループ[グループ番号],_グループ[施設名]))</f>
        <v/>
      </c>
      <c r="H366" t="str" cm="1">
        <f t="array" ref="H366">_xlfn.IFS(_対策工[[#This Row],[グループ番号]]="","",TRUE,_xlfn.XLOOKUP(_対策工[[#This Row],[グループ番号]],_グループ[グループ番号],_グループ[形式/設備名]))</f>
        <v/>
      </c>
      <c r="I366" t="str" cm="1">
        <f t="array" ref="I366">_xlfn.IFS(_対策工[[#This Row],[グループ番号]]="","",TRUE,_xlfn.XLOOKUP(_対策工[[#This Row],[グループ番号]],_グループ[グループ番号],_グループ[規格/装置名]))</f>
        <v/>
      </c>
      <c r="J366" t="str" cm="1">
        <f t="array" ref="J366">_xlfn.IFS(_対策工[[#This Row],[グループ番号]]="","",TRUE,_xlfn.XLOOKUP(_対策工[[#This Row],[グループ番号]],_グループ[グループ番号],_グループ[規模/部位]))</f>
        <v/>
      </c>
      <c r="K366" s="11"/>
      <c r="L366" s="9"/>
      <c r="M366" s="3"/>
      <c r="N366" t="str" cm="1">
        <f t="array" ref="N366">_xlfn.IFS(OR(_対策工[[#This Row],[シナリオ名称]]="",_対策工[[#This Row],[グループ番号]]=""),"",TRUE,_対策工[[#This Row],[グループ番号]]&amp;"-"&amp;_対策工[[#This Row],[制御1]]*100+_対策工[[#This Row],[制御2]])</f>
        <v/>
      </c>
      <c r="Q366" s="14"/>
      <c r="S366" s="12"/>
      <c r="T366" s="3"/>
    </row>
    <row r="367" spans="1:20">
      <c r="A367" s="6" cm="1">
        <f t="array" ref="A367">ROW()-ROW(_対策工[#Headers])</f>
        <v>366</v>
      </c>
      <c r="B367" s="6" t="str" cm="1">
        <f t="array" ref="B367">_xlfn.IFS(_対策工[[#This Row],[シナリオ名称]]="","",
RIGHT(_対策工[[#This Row],[シナリオ名称]],1)="①",1,
RIGHT(_対策工[[#This Row],[シナリオ名称]],1)="②",2,
RIGHT(_対策工[[#This Row],[シナリオ名称]],1)="③",3,
RIGHT(_対策工[[#This Row],[シナリオ名称]],1)="④",4,
ture,"")</f>
        <v/>
      </c>
      <c r="C367" s="3" t="str" cm="1">
        <f t="array" ref="C367">_xlfn.IFS(OR(_対策工[[#This Row],[シナリオ名称]]="",_対策工[[#This Row],[グループ番号]]=""),"",TRUE,COUNTIF(_xlfn.TAKE(_対策工[制御3],_対策工[[#This Row],[通し番号]]),_対策工[[#This Row],[制御3]]))</f>
        <v/>
      </c>
      <c r="D367" t="str">
        <f>_対策工[[#This Row],[シナリオ名称]]&amp;_対策工[[#This Row],[グループ番号]]</f>
        <v/>
      </c>
      <c r="E367" t="str" cm="1">
        <f t="array" ref="E367">_xlfn.IFS(_対策工[[#This Row],[グループ番号]]="","",TRUE,_xlfn.XLOOKUP(_対策工[[#This Row],[グループ番号]],_グループ[グループ番号],_グループ[施設番号]))</f>
        <v/>
      </c>
      <c r="F367" t="str" cm="1">
        <f t="array" ref="F367">_xlfn.IFS(_対策工[[#This Row],[グループ番号]]="","",TRUE,_xlfn.XLOOKUP(_対策工[[#This Row],[グループ番号]],_グループ[グループ番号],_グループ[地区名]))</f>
        <v/>
      </c>
      <c r="G367" t="str" cm="1">
        <f t="array" ref="G367">_xlfn.IFS(_対策工[[#This Row],[グループ番号]]="","",TRUE,_xlfn.XLOOKUP(_対策工[[#This Row],[グループ番号]],_グループ[グループ番号],_グループ[施設名]))</f>
        <v/>
      </c>
      <c r="H367" t="str" cm="1">
        <f t="array" ref="H367">_xlfn.IFS(_対策工[[#This Row],[グループ番号]]="","",TRUE,_xlfn.XLOOKUP(_対策工[[#This Row],[グループ番号]],_グループ[グループ番号],_グループ[形式/設備名]))</f>
        <v/>
      </c>
      <c r="I367" t="str" cm="1">
        <f t="array" ref="I367">_xlfn.IFS(_対策工[[#This Row],[グループ番号]]="","",TRUE,_xlfn.XLOOKUP(_対策工[[#This Row],[グループ番号]],_グループ[グループ番号],_グループ[規格/装置名]))</f>
        <v/>
      </c>
      <c r="J367" t="str" cm="1">
        <f t="array" ref="J367">_xlfn.IFS(_対策工[[#This Row],[グループ番号]]="","",TRUE,_xlfn.XLOOKUP(_対策工[[#This Row],[グループ番号]],_グループ[グループ番号],_グループ[規模/部位]))</f>
        <v/>
      </c>
      <c r="K367" s="11"/>
      <c r="L367" s="9"/>
      <c r="M367" s="3"/>
      <c r="N367" t="str" cm="1">
        <f t="array" ref="N367">_xlfn.IFS(OR(_対策工[[#This Row],[シナリオ名称]]="",_対策工[[#This Row],[グループ番号]]=""),"",TRUE,_対策工[[#This Row],[グループ番号]]&amp;"-"&amp;_対策工[[#This Row],[制御1]]*100+_対策工[[#This Row],[制御2]])</f>
        <v/>
      </c>
      <c r="Q367" s="14"/>
      <c r="S367" s="12"/>
      <c r="T367" s="3"/>
    </row>
    <row r="368" spans="1:20">
      <c r="A368" s="6" cm="1">
        <f t="array" ref="A368">ROW()-ROW(_対策工[#Headers])</f>
        <v>367</v>
      </c>
      <c r="B368" s="6" t="str" cm="1">
        <f t="array" ref="B368">_xlfn.IFS(_対策工[[#This Row],[シナリオ名称]]="","",
RIGHT(_対策工[[#This Row],[シナリオ名称]],1)="①",1,
RIGHT(_対策工[[#This Row],[シナリオ名称]],1)="②",2,
RIGHT(_対策工[[#This Row],[シナリオ名称]],1)="③",3,
RIGHT(_対策工[[#This Row],[シナリオ名称]],1)="④",4,
ture,"")</f>
        <v/>
      </c>
      <c r="C368" s="3" t="str" cm="1">
        <f t="array" ref="C368">_xlfn.IFS(OR(_対策工[[#This Row],[シナリオ名称]]="",_対策工[[#This Row],[グループ番号]]=""),"",TRUE,COUNTIF(_xlfn.TAKE(_対策工[制御3],_対策工[[#This Row],[通し番号]]),_対策工[[#This Row],[制御3]]))</f>
        <v/>
      </c>
      <c r="D368" t="str">
        <f>_対策工[[#This Row],[シナリオ名称]]&amp;_対策工[[#This Row],[グループ番号]]</f>
        <v/>
      </c>
      <c r="E368" t="str" cm="1">
        <f t="array" ref="E368">_xlfn.IFS(_対策工[[#This Row],[グループ番号]]="","",TRUE,_xlfn.XLOOKUP(_対策工[[#This Row],[グループ番号]],_グループ[グループ番号],_グループ[施設番号]))</f>
        <v/>
      </c>
      <c r="F368" t="str" cm="1">
        <f t="array" ref="F368">_xlfn.IFS(_対策工[[#This Row],[グループ番号]]="","",TRUE,_xlfn.XLOOKUP(_対策工[[#This Row],[グループ番号]],_グループ[グループ番号],_グループ[地区名]))</f>
        <v/>
      </c>
      <c r="G368" t="str" cm="1">
        <f t="array" ref="G368">_xlfn.IFS(_対策工[[#This Row],[グループ番号]]="","",TRUE,_xlfn.XLOOKUP(_対策工[[#This Row],[グループ番号]],_グループ[グループ番号],_グループ[施設名]))</f>
        <v/>
      </c>
      <c r="H368" t="str" cm="1">
        <f t="array" ref="H368">_xlfn.IFS(_対策工[[#This Row],[グループ番号]]="","",TRUE,_xlfn.XLOOKUP(_対策工[[#This Row],[グループ番号]],_グループ[グループ番号],_グループ[形式/設備名]))</f>
        <v/>
      </c>
      <c r="I368" t="str" cm="1">
        <f t="array" ref="I368">_xlfn.IFS(_対策工[[#This Row],[グループ番号]]="","",TRUE,_xlfn.XLOOKUP(_対策工[[#This Row],[グループ番号]],_グループ[グループ番号],_グループ[規格/装置名]))</f>
        <v/>
      </c>
      <c r="J368" t="str" cm="1">
        <f t="array" ref="J368">_xlfn.IFS(_対策工[[#This Row],[グループ番号]]="","",TRUE,_xlfn.XLOOKUP(_対策工[[#This Row],[グループ番号]],_グループ[グループ番号],_グループ[規模/部位]))</f>
        <v/>
      </c>
      <c r="K368" s="11"/>
      <c r="L368" s="9"/>
      <c r="M368" s="3"/>
      <c r="N368" t="str" cm="1">
        <f t="array" ref="N368">_xlfn.IFS(OR(_対策工[[#This Row],[シナリオ名称]]="",_対策工[[#This Row],[グループ番号]]=""),"",TRUE,_対策工[[#This Row],[グループ番号]]&amp;"-"&amp;_対策工[[#This Row],[制御1]]*100+_対策工[[#This Row],[制御2]])</f>
        <v/>
      </c>
      <c r="Q368" s="14"/>
      <c r="S368" s="12"/>
      <c r="T368" s="3"/>
    </row>
    <row r="369" spans="1:20">
      <c r="A369" s="6" cm="1">
        <f t="array" ref="A369">ROW()-ROW(_対策工[#Headers])</f>
        <v>368</v>
      </c>
      <c r="B369" s="6" t="str" cm="1">
        <f t="array" ref="B369">_xlfn.IFS(_対策工[[#This Row],[シナリオ名称]]="","",
RIGHT(_対策工[[#This Row],[シナリオ名称]],1)="①",1,
RIGHT(_対策工[[#This Row],[シナリオ名称]],1)="②",2,
RIGHT(_対策工[[#This Row],[シナリオ名称]],1)="③",3,
RIGHT(_対策工[[#This Row],[シナリオ名称]],1)="④",4,
ture,"")</f>
        <v/>
      </c>
      <c r="C369" s="3" t="str" cm="1">
        <f t="array" ref="C369">_xlfn.IFS(OR(_対策工[[#This Row],[シナリオ名称]]="",_対策工[[#This Row],[グループ番号]]=""),"",TRUE,COUNTIF(_xlfn.TAKE(_対策工[制御3],_対策工[[#This Row],[通し番号]]),_対策工[[#This Row],[制御3]]))</f>
        <v/>
      </c>
      <c r="D369" t="str">
        <f>_対策工[[#This Row],[シナリオ名称]]&amp;_対策工[[#This Row],[グループ番号]]</f>
        <v/>
      </c>
      <c r="E369" t="str" cm="1">
        <f t="array" ref="E369">_xlfn.IFS(_対策工[[#This Row],[グループ番号]]="","",TRUE,_xlfn.XLOOKUP(_対策工[[#This Row],[グループ番号]],_グループ[グループ番号],_グループ[施設番号]))</f>
        <v/>
      </c>
      <c r="F369" t="str" cm="1">
        <f t="array" ref="F369">_xlfn.IFS(_対策工[[#This Row],[グループ番号]]="","",TRUE,_xlfn.XLOOKUP(_対策工[[#This Row],[グループ番号]],_グループ[グループ番号],_グループ[地区名]))</f>
        <v/>
      </c>
      <c r="G369" t="str" cm="1">
        <f t="array" ref="G369">_xlfn.IFS(_対策工[[#This Row],[グループ番号]]="","",TRUE,_xlfn.XLOOKUP(_対策工[[#This Row],[グループ番号]],_グループ[グループ番号],_グループ[施設名]))</f>
        <v/>
      </c>
      <c r="H369" t="str" cm="1">
        <f t="array" ref="H369">_xlfn.IFS(_対策工[[#This Row],[グループ番号]]="","",TRUE,_xlfn.XLOOKUP(_対策工[[#This Row],[グループ番号]],_グループ[グループ番号],_グループ[形式/設備名]))</f>
        <v/>
      </c>
      <c r="I369" t="str" cm="1">
        <f t="array" ref="I369">_xlfn.IFS(_対策工[[#This Row],[グループ番号]]="","",TRUE,_xlfn.XLOOKUP(_対策工[[#This Row],[グループ番号]],_グループ[グループ番号],_グループ[規格/装置名]))</f>
        <v/>
      </c>
      <c r="J369" t="str" cm="1">
        <f t="array" ref="J369">_xlfn.IFS(_対策工[[#This Row],[グループ番号]]="","",TRUE,_xlfn.XLOOKUP(_対策工[[#This Row],[グループ番号]],_グループ[グループ番号],_グループ[規模/部位]))</f>
        <v/>
      </c>
      <c r="K369" s="11"/>
      <c r="L369" s="9"/>
      <c r="M369" s="3"/>
      <c r="N369" t="str" cm="1">
        <f t="array" ref="N369">_xlfn.IFS(OR(_対策工[[#This Row],[シナリオ名称]]="",_対策工[[#This Row],[グループ番号]]=""),"",TRUE,_対策工[[#This Row],[グループ番号]]&amp;"-"&amp;_対策工[[#This Row],[制御1]]*100+_対策工[[#This Row],[制御2]])</f>
        <v/>
      </c>
      <c r="Q369" s="14"/>
      <c r="S369" s="12"/>
      <c r="T369" s="3"/>
    </row>
    <row r="370" spans="1:20">
      <c r="A370" s="6" cm="1">
        <f t="array" ref="A370">ROW()-ROW(_対策工[#Headers])</f>
        <v>369</v>
      </c>
      <c r="B370" s="6" t="str" cm="1">
        <f t="array" ref="B370">_xlfn.IFS(_対策工[[#This Row],[シナリオ名称]]="","",
RIGHT(_対策工[[#This Row],[シナリオ名称]],1)="①",1,
RIGHT(_対策工[[#This Row],[シナリオ名称]],1)="②",2,
RIGHT(_対策工[[#This Row],[シナリオ名称]],1)="③",3,
RIGHT(_対策工[[#This Row],[シナリオ名称]],1)="④",4,
ture,"")</f>
        <v/>
      </c>
      <c r="C370" s="3" t="str" cm="1">
        <f t="array" ref="C370">_xlfn.IFS(OR(_対策工[[#This Row],[シナリオ名称]]="",_対策工[[#This Row],[グループ番号]]=""),"",TRUE,COUNTIF(_xlfn.TAKE(_対策工[制御3],_対策工[[#This Row],[通し番号]]),_対策工[[#This Row],[制御3]]))</f>
        <v/>
      </c>
      <c r="D370" t="str">
        <f>_対策工[[#This Row],[シナリオ名称]]&amp;_対策工[[#This Row],[グループ番号]]</f>
        <v/>
      </c>
      <c r="E370" t="str" cm="1">
        <f t="array" ref="E370">_xlfn.IFS(_対策工[[#This Row],[グループ番号]]="","",TRUE,_xlfn.XLOOKUP(_対策工[[#This Row],[グループ番号]],_グループ[グループ番号],_グループ[施設番号]))</f>
        <v/>
      </c>
      <c r="F370" t="str" cm="1">
        <f t="array" ref="F370">_xlfn.IFS(_対策工[[#This Row],[グループ番号]]="","",TRUE,_xlfn.XLOOKUP(_対策工[[#This Row],[グループ番号]],_グループ[グループ番号],_グループ[地区名]))</f>
        <v/>
      </c>
      <c r="G370" t="str" cm="1">
        <f t="array" ref="G370">_xlfn.IFS(_対策工[[#This Row],[グループ番号]]="","",TRUE,_xlfn.XLOOKUP(_対策工[[#This Row],[グループ番号]],_グループ[グループ番号],_グループ[施設名]))</f>
        <v/>
      </c>
      <c r="H370" t="str" cm="1">
        <f t="array" ref="H370">_xlfn.IFS(_対策工[[#This Row],[グループ番号]]="","",TRUE,_xlfn.XLOOKUP(_対策工[[#This Row],[グループ番号]],_グループ[グループ番号],_グループ[形式/設備名]))</f>
        <v/>
      </c>
      <c r="I370" t="str" cm="1">
        <f t="array" ref="I370">_xlfn.IFS(_対策工[[#This Row],[グループ番号]]="","",TRUE,_xlfn.XLOOKUP(_対策工[[#This Row],[グループ番号]],_グループ[グループ番号],_グループ[規格/装置名]))</f>
        <v/>
      </c>
      <c r="J370" t="str" cm="1">
        <f t="array" ref="J370">_xlfn.IFS(_対策工[[#This Row],[グループ番号]]="","",TRUE,_xlfn.XLOOKUP(_対策工[[#This Row],[グループ番号]],_グループ[グループ番号],_グループ[規模/部位]))</f>
        <v/>
      </c>
      <c r="K370" s="11"/>
      <c r="L370" s="9"/>
      <c r="M370" s="3"/>
      <c r="N370" t="str" cm="1">
        <f t="array" ref="N370">_xlfn.IFS(OR(_対策工[[#This Row],[シナリオ名称]]="",_対策工[[#This Row],[グループ番号]]=""),"",TRUE,_対策工[[#This Row],[グループ番号]]&amp;"-"&amp;_対策工[[#This Row],[制御1]]*100+_対策工[[#This Row],[制御2]])</f>
        <v/>
      </c>
      <c r="Q370" s="14"/>
      <c r="S370" s="12"/>
      <c r="T370" s="3"/>
    </row>
    <row r="371" spans="1:20">
      <c r="A371" s="6" cm="1">
        <f t="array" ref="A371">ROW()-ROW(_対策工[#Headers])</f>
        <v>370</v>
      </c>
      <c r="B371" s="6" t="str" cm="1">
        <f t="array" ref="B371">_xlfn.IFS(_対策工[[#This Row],[シナリオ名称]]="","",
RIGHT(_対策工[[#This Row],[シナリオ名称]],1)="①",1,
RIGHT(_対策工[[#This Row],[シナリオ名称]],1)="②",2,
RIGHT(_対策工[[#This Row],[シナリオ名称]],1)="③",3,
RIGHT(_対策工[[#This Row],[シナリオ名称]],1)="④",4,
ture,"")</f>
        <v/>
      </c>
      <c r="C371" s="3" t="str" cm="1">
        <f t="array" ref="C371">_xlfn.IFS(OR(_対策工[[#This Row],[シナリオ名称]]="",_対策工[[#This Row],[グループ番号]]=""),"",TRUE,COUNTIF(_xlfn.TAKE(_対策工[制御3],_対策工[[#This Row],[通し番号]]),_対策工[[#This Row],[制御3]]))</f>
        <v/>
      </c>
      <c r="D371" t="str">
        <f>_対策工[[#This Row],[シナリオ名称]]&amp;_対策工[[#This Row],[グループ番号]]</f>
        <v/>
      </c>
      <c r="E371" t="str" cm="1">
        <f t="array" ref="E371">_xlfn.IFS(_対策工[[#This Row],[グループ番号]]="","",TRUE,_xlfn.XLOOKUP(_対策工[[#This Row],[グループ番号]],_グループ[グループ番号],_グループ[施設番号]))</f>
        <v/>
      </c>
      <c r="F371" t="str" cm="1">
        <f t="array" ref="F371">_xlfn.IFS(_対策工[[#This Row],[グループ番号]]="","",TRUE,_xlfn.XLOOKUP(_対策工[[#This Row],[グループ番号]],_グループ[グループ番号],_グループ[地区名]))</f>
        <v/>
      </c>
      <c r="G371" t="str" cm="1">
        <f t="array" ref="G371">_xlfn.IFS(_対策工[[#This Row],[グループ番号]]="","",TRUE,_xlfn.XLOOKUP(_対策工[[#This Row],[グループ番号]],_グループ[グループ番号],_グループ[施設名]))</f>
        <v/>
      </c>
      <c r="H371" t="str" cm="1">
        <f t="array" ref="H371">_xlfn.IFS(_対策工[[#This Row],[グループ番号]]="","",TRUE,_xlfn.XLOOKUP(_対策工[[#This Row],[グループ番号]],_グループ[グループ番号],_グループ[形式/設備名]))</f>
        <v/>
      </c>
      <c r="I371" t="str" cm="1">
        <f t="array" ref="I371">_xlfn.IFS(_対策工[[#This Row],[グループ番号]]="","",TRUE,_xlfn.XLOOKUP(_対策工[[#This Row],[グループ番号]],_グループ[グループ番号],_グループ[規格/装置名]))</f>
        <v/>
      </c>
      <c r="J371" t="str" cm="1">
        <f t="array" ref="J371">_xlfn.IFS(_対策工[[#This Row],[グループ番号]]="","",TRUE,_xlfn.XLOOKUP(_対策工[[#This Row],[グループ番号]],_グループ[グループ番号],_グループ[規模/部位]))</f>
        <v/>
      </c>
      <c r="K371" s="11"/>
      <c r="L371" s="9"/>
      <c r="M371" s="3"/>
      <c r="N371" t="str" cm="1">
        <f t="array" ref="N371">_xlfn.IFS(OR(_対策工[[#This Row],[シナリオ名称]]="",_対策工[[#This Row],[グループ番号]]=""),"",TRUE,_対策工[[#This Row],[グループ番号]]&amp;"-"&amp;_対策工[[#This Row],[制御1]]*100+_対策工[[#This Row],[制御2]])</f>
        <v/>
      </c>
      <c r="Q371" s="14"/>
      <c r="S371" s="12"/>
      <c r="T371" s="3"/>
    </row>
    <row r="372" spans="1:20">
      <c r="A372" s="6" cm="1">
        <f t="array" ref="A372">ROW()-ROW(_対策工[#Headers])</f>
        <v>371</v>
      </c>
      <c r="B372" s="6" t="str" cm="1">
        <f t="array" ref="B372">_xlfn.IFS(_対策工[[#This Row],[シナリオ名称]]="","",
RIGHT(_対策工[[#This Row],[シナリオ名称]],1)="①",1,
RIGHT(_対策工[[#This Row],[シナリオ名称]],1)="②",2,
RIGHT(_対策工[[#This Row],[シナリオ名称]],1)="③",3,
RIGHT(_対策工[[#This Row],[シナリオ名称]],1)="④",4,
ture,"")</f>
        <v/>
      </c>
      <c r="C372" s="3" t="str" cm="1">
        <f t="array" ref="C372">_xlfn.IFS(OR(_対策工[[#This Row],[シナリオ名称]]="",_対策工[[#This Row],[グループ番号]]=""),"",TRUE,COUNTIF(_xlfn.TAKE(_対策工[制御3],_対策工[[#This Row],[通し番号]]),_対策工[[#This Row],[制御3]]))</f>
        <v/>
      </c>
      <c r="D372" t="str">
        <f>_対策工[[#This Row],[シナリオ名称]]&amp;_対策工[[#This Row],[グループ番号]]</f>
        <v/>
      </c>
      <c r="E372" t="str" cm="1">
        <f t="array" ref="E372">_xlfn.IFS(_対策工[[#This Row],[グループ番号]]="","",TRUE,_xlfn.XLOOKUP(_対策工[[#This Row],[グループ番号]],_グループ[グループ番号],_グループ[施設番号]))</f>
        <v/>
      </c>
      <c r="F372" t="str" cm="1">
        <f t="array" ref="F372">_xlfn.IFS(_対策工[[#This Row],[グループ番号]]="","",TRUE,_xlfn.XLOOKUP(_対策工[[#This Row],[グループ番号]],_グループ[グループ番号],_グループ[地区名]))</f>
        <v/>
      </c>
      <c r="G372" t="str" cm="1">
        <f t="array" ref="G372">_xlfn.IFS(_対策工[[#This Row],[グループ番号]]="","",TRUE,_xlfn.XLOOKUP(_対策工[[#This Row],[グループ番号]],_グループ[グループ番号],_グループ[施設名]))</f>
        <v/>
      </c>
      <c r="H372" t="str" cm="1">
        <f t="array" ref="H372">_xlfn.IFS(_対策工[[#This Row],[グループ番号]]="","",TRUE,_xlfn.XLOOKUP(_対策工[[#This Row],[グループ番号]],_グループ[グループ番号],_グループ[形式/設備名]))</f>
        <v/>
      </c>
      <c r="I372" t="str" cm="1">
        <f t="array" ref="I372">_xlfn.IFS(_対策工[[#This Row],[グループ番号]]="","",TRUE,_xlfn.XLOOKUP(_対策工[[#This Row],[グループ番号]],_グループ[グループ番号],_グループ[規格/装置名]))</f>
        <v/>
      </c>
      <c r="J372" t="str" cm="1">
        <f t="array" ref="J372">_xlfn.IFS(_対策工[[#This Row],[グループ番号]]="","",TRUE,_xlfn.XLOOKUP(_対策工[[#This Row],[グループ番号]],_グループ[グループ番号],_グループ[規模/部位]))</f>
        <v/>
      </c>
      <c r="K372" s="11"/>
      <c r="L372" s="9"/>
      <c r="M372" s="3"/>
      <c r="N372" t="str" cm="1">
        <f t="array" ref="N372">_xlfn.IFS(OR(_対策工[[#This Row],[シナリオ名称]]="",_対策工[[#This Row],[グループ番号]]=""),"",TRUE,_対策工[[#This Row],[グループ番号]]&amp;"-"&amp;_対策工[[#This Row],[制御1]]*100+_対策工[[#This Row],[制御2]])</f>
        <v/>
      </c>
      <c r="Q372" s="14"/>
      <c r="S372" s="12"/>
      <c r="T372" s="3"/>
    </row>
    <row r="373" spans="1:20">
      <c r="A373" s="6" cm="1">
        <f t="array" ref="A373">ROW()-ROW(_対策工[#Headers])</f>
        <v>372</v>
      </c>
      <c r="B373" s="6" t="str" cm="1">
        <f t="array" ref="B373">_xlfn.IFS(_対策工[[#This Row],[シナリオ名称]]="","",
RIGHT(_対策工[[#This Row],[シナリオ名称]],1)="①",1,
RIGHT(_対策工[[#This Row],[シナリオ名称]],1)="②",2,
RIGHT(_対策工[[#This Row],[シナリオ名称]],1)="③",3,
RIGHT(_対策工[[#This Row],[シナリオ名称]],1)="④",4,
ture,"")</f>
        <v/>
      </c>
      <c r="C373" s="3" t="str" cm="1">
        <f t="array" ref="C373">_xlfn.IFS(OR(_対策工[[#This Row],[シナリオ名称]]="",_対策工[[#This Row],[グループ番号]]=""),"",TRUE,COUNTIF(_xlfn.TAKE(_対策工[制御3],_対策工[[#This Row],[通し番号]]),_対策工[[#This Row],[制御3]]))</f>
        <v/>
      </c>
      <c r="D373" t="str">
        <f>_対策工[[#This Row],[シナリオ名称]]&amp;_対策工[[#This Row],[グループ番号]]</f>
        <v/>
      </c>
      <c r="E373" t="str" cm="1">
        <f t="array" ref="E373">_xlfn.IFS(_対策工[[#This Row],[グループ番号]]="","",TRUE,_xlfn.XLOOKUP(_対策工[[#This Row],[グループ番号]],_グループ[グループ番号],_グループ[施設番号]))</f>
        <v/>
      </c>
      <c r="F373" t="str" cm="1">
        <f t="array" ref="F373">_xlfn.IFS(_対策工[[#This Row],[グループ番号]]="","",TRUE,_xlfn.XLOOKUP(_対策工[[#This Row],[グループ番号]],_グループ[グループ番号],_グループ[地区名]))</f>
        <v/>
      </c>
      <c r="G373" t="str" cm="1">
        <f t="array" ref="G373">_xlfn.IFS(_対策工[[#This Row],[グループ番号]]="","",TRUE,_xlfn.XLOOKUP(_対策工[[#This Row],[グループ番号]],_グループ[グループ番号],_グループ[施設名]))</f>
        <v/>
      </c>
      <c r="H373" t="str" cm="1">
        <f t="array" ref="H373">_xlfn.IFS(_対策工[[#This Row],[グループ番号]]="","",TRUE,_xlfn.XLOOKUP(_対策工[[#This Row],[グループ番号]],_グループ[グループ番号],_グループ[形式/設備名]))</f>
        <v/>
      </c>
      <c r="I373" t="str" cm="1">
        <f t="array" ref="I373">_xlfn.IFS(_対策工[[#This Row],[グループ番号]]="","",TRUE,_xlfn.XLOOKUP(_対策工[[#This Row],[グループ番号]],_グループ[グループ番号],_グループ[規格/装置名]))</f>
        <v/>
      </c>
      <c r="J373" t="str" cm="1">
        <f t="array" ref="J373">_xlfn.IFS(_対策工[[#This Row],[グループ番号]]="","",TRUE,_xlfn.XLOOKUP(_対策工[[#This Row],[グループ番号]],_グループ[グループ番号],_グループ[規模/部位]))</f>
        <v/>
      </c>
      <c r="K373" s="11"/>
      <c r="L373" s="9"/>
      <c r="M373" s="3"/>
      <c r="N373" t="str" cm="1">
        <f t="array" ref="N373">_xlfn.IFS(OR(_対策工[[#This Row],[シナリオ名称]]="",_対策工[[#This Row],[グループ番号]]=""),"",TRUE,_対策工[[#This Row],[グループ番号]]&amp;"-"&amp;_対策工[[#This Row],[制御1]]*100+_対策工[[#This Row],[制御2]])</f>
        <v/>
      </c>
      <c r="Q373" s="14"/>
      <c r="S373" s="12"/>
      <c r="T373" s="3"/>
    </row>
    <row r="374" spans="1:20">
      <c r="A374" s="6" cm="1">
        <f t="array" ref="A374">ROW()-ROW(_対策工[#Headers])</f>
        <v>373</v>
      </c>
      <c r="B374" s="6" t="str" cm="1">
        <f t="array" ref="B374">_xlfn.IFS(_対策工[[#This Row],[シナリオ名称]]="","",
RIGHT(_対策工[[#This Row],[シナリオ名称]],1)="①",1,
RIGHT(_対策工[[#This Row],[シナリオ名称]],1)="②",2,
RIGHT(_対策工[[#This Row],[シナリオ名称]],1)="③",3,
RIGHT(_対策工[[#This Row],[シナリオ名称]],1)="④",4,
ture,"")</f>
        <v/>
      </c>
      <c r="C374" s="3" t="str" cm="1">
        <f t="array" ref="C374">_xlfn.IFS(OR(_対策工[[#This Row],[シナリオ名称]]="",_対策工[[#This Row],[グループ番号]]=""),"",TRUE,COUNTIF(_xlfn.TAKE(_対策工[制御3],_対策工[[#This Row],[通し番号]]),_対策工[[#This Row],[制御3]]))</f>
        <v/>
      </c>
      <c r="D374" t="str">
        <f>_対策工[[#This Row],[シナリオ名称]]&amp;_対策工[[#This Row],[グループ番号]]</f>
        <v/>
      </c>
      <c r="E374" t="str" cm="1">
        <f t="array" ref="E374">_xlfn.IFS(_対策工[[#This Row],[グループ番号]]="","",TRUE,_xlfn.XLOOKUP(_対策工[[#This Row],[グループ番号]],_グループ[グループ番号],_グループ[施設番号]))</f>
        <v/>
      </c>
      <c r="F374" t="str" cm="1">
        <f t="array" ref="F374">_xlfn.IFS(_対策工[[#This Row],[グループ番号]]="","",TRUE,_xlfn.XLOOKUP(_対策工[[#This Row],[グループ番号]],_グループ[グループ番号],_グループ[地区名]))</f>
        <v/>
      </c>
      <c r="G374" t="str" cm="1">
        <f t="array" ref="G374">_xlfn.IFS(_対策工[[#This Row],[グループ番号]]="","",TRUE,_xlfn.XLOOKUP(_対策工[[#This Row],[グループ番号]],_グループ[グループ番号],_グループ[施設名]))</f>
        <v/>
      </c>
      <c r="H374" t="str" cm="1">
        <f t="array" ref="H374">_xlfn.IFS(_対策工[[#This Row],[グループ番号]]="","",TRUE,_xlfn.XLOOKUP(_対策工[[#This Row],[グループ番号]],_グループ[グループ番号],_グループ[形式/設備名]))</f>
        <v/>
      </c>
      <c r="I374" t="str" cm="1">
        <f t="array" ref="I374">_xlfn.IFS(_対策工[[#This Row],[グループ番号]]="","",TRUE,_xlfn.XLOOKUP(_対策工[[#This Row],[グループ番号]],_グループ[グループ番号],_グループ[規格/装置名]))</f>
        <v/>
      </c>
      <c r="J374" t="str" cm="1">
        <f t="array" ref="J374">_xlfn.IFS(_対策工[[#This Row],[グループ番号]]="","",TRUE,_xlfn.XLOOKUP(_対策工[[#This Row],[グループ番号]],_グループ[グループ番号],_グループ[規模/部位]))</f>
        <v/>
      </c>
      <c r="K374" s="11"/>
      <c r="L374" s="9"/>
      <c r="M374" s="3"/>
      <c r="N374" t="str" cm="1">
        <f t="array" ref="N374">_xlfn.IFS(OR(_対策工[[#This Row],[シナリオ名称]]="",_対策工[[#This Row],[グループ番号]]=""),"",TRUE,_対策工[[#This Row],[グループ番号]]&amp;"-"&amp;_対策工[[#This Row],[制御1]]*100+_対策工[[#This Row],[制御2]])</f>
        <v/>
      </c>
      <c r="Q374" s="14"/>
      <c r="S374" s="12"/>
      <c r="T374" s="3"/>
    </row>
    <row r="375" spans="1:20">
      <c r="A375" s="6" cm="1">
        <f t="array" ref="A375">ROW()-ROW(_対策工[#Headers])</f>
        <v>374</v>
      </c>
      <c r="B375" s="6" t="str" cm="1">
        <f t="array" ref="B375">_xlfn.IFS(_対策工[[#This Row],[シナリオ名称]]="","",
RIGHT(_対策工[[#This Row],[シナリオ名称]],1)="①",1,
RIGHT(_対策工[[#This Row],[シナリオ名称]],1)="②",2,
RIGHT(_対策工[[#This Row],[シナリオ名称]],1)="③",3,
RIGHT(_対策工[[#This Row],[シナリオ名称]],1)="④",4,
ture,"")</f>
        <v/>
      </c>
      <c r="C375" s="3" t="str" cm="1">
        <f t="array" ref="C375">_xlfn.IFS(OR(_対策工[[#This Row],[シナリオ名称]]="",_対策工[[#This Row],[グループ番号]]=""),"",TRUE,COUNTIF(_xlfn.TAKE(_対策工[制御3],_対策工[[#This Row],[通し番号]]),_対策工[[#This Row],[制御3]]))</f>
        <v/>
      </c>
      <c r="D375" t="str">
        <f>_対策工[[#This Row],[シナリオ名称]]&amp;_対策工[[#This Row],[グループ番号]]</f>
        <v/>
      </c>
      <c r="E375" t="str" cm="1">
        <f t="array" ref="E375">_xlfn.IFS(_対策工[[#This Row],[グループ番号]]="","",TRUE,_xlfn.XLOOKUP(_対策工[[#This Row],[グループ番号]],_グループ[グループ番号],_グループ[施設番号]))</f>
        <v/>
      </c>
      <c r="F375" t="str" cm="1">
        <f t="array" ref="F375">_xlfn.IFS(_対策工[[#This Row],[グループ番号]]="","",TRUE,_xlfn.XLOOKUP(_対策工[[#This Row],[グループ番号]],_グループ[グループ番号],_グループ[地区名]))</f>
        <v/>
      </c>
      <c r="G375" t="str" cm="1">
        <f t="array" ref="G375">_xlfn.IFS(_対策工[[#This Row],[グループ番号]]="","",TRUE,_xlfn.XLOOKUP(_対策工[[#This Row],[グループ番号]],_グループ[グループ番号],_グループ[施設名]))</f>
        <v/>
      </c>
      <c r="H375" t="str" cm="1">
        <f t="array" ref="H375">_xlfn.IFS(_対策工[[#This Row],[グループ番号]]="","",TRUE,_xlfn.XLOOKUP(_対策工[[#This Row],[グループ番号]],_グループ[グループ番号],_グループ[形式/設備名]))</f>
        <v/>
      </c>
      <c r="I375" t="str" cm="1">
        <f t="array" ref="I375">_xlfn.IFS(_対策工[[#This Row],[グループ番号]]="","",TRUE,_xlfn.XLOOKUP(_対策工[[#This Row],[グループ番号]],_グループ[グループ番号],_グループ[規格/装置名]))</f>
        <v/>
      </c>
      <c r="J375" t="str" cm="1">
        <f t="array" ref="J375">_xlfn.IFS(_対策工[[#This Row],[グループ番号]]="","",TRUE,_xlfn.XLOOKUP(_対策工[[#This Row],[グループ番号]],_グループ[グループ番号],_グループ[規模/部位]))</f>
        <v/>
      </c>
      <c r="K375" s="11"/>
      <c r="L375" s="9"/>
      <c r="M375" s="3"/>
      <c r="N375" t="str" cm="1">
        <f t="array" ref="N375">_xlfn.IFS(OR(_対策工[[#This Row],[シナリオ名称]]="",_対策工[[#This Row],[グループ番号]]=""),"",TRUE,_対策工[[#This Row],[グループ番号]]&amp;"-"&amp;_対策工[[#This Row],[制御1]]*100+_対策工[[#This Row],[制御2]])</f>
        <v/>
      </c>
      <c r="Q375" s="14"/>
      <c r="S375" s="12"/>
      <c r="T375" s="3"/>
    </row>
    <row r="376" spans="1:20">
      <c r="A376" s="6" cm="1">
        <f t="array" ref="A376">ROW()-ROW(_対策工[#Headers])</f>
        <v>375</v>
      </c>
      <c r="B376" s="6" t="str" cm="1">
        <f t="array" ref="B376">_xlfn.IFS(_対策工[[#This Row],[シナリオ名称]]="","",
RIGHT(_対策工[[#This Row],[シナリオ名称]],1)="①",1,
RIGHT(_対策工[[#This Row],[シナリオ名称]],1)="②",2,
RIGHT(_対策工[[#This Row],[シナリオ名称]],1)="③",3,
RIGHT(_対策工[[#This Row],[シナリオ名称]],1)="④",4,
ture,"")</f>
        <v/>
      </c>
      <c r="C376" s="3" t="str" cm="1">
        <f t="array" ref="C376">_xlfn.IFS(OR(_対策工[[#This Row],[シナリオ名称]]="",_対策工[[#This Row],[グループ番号]]=""),"",TRUE,COUNTIF(_xlfn.TAKE(_対策工[制御3],_対策工[[#This Row],[通し番号]]),_対策工[[#This Row],[制御3]]))</f>
        <v/>
      </c>
      <c r="D376" t="str">
        <f>_対策工[[#This Row],[シナリオ名称]]&amp;_対策工[[#This Row],[グループ番号]]</f>
        <v/>
      </c>
      <c r="E376" t="str" cm="1">
        <f t="array" ref="E376">_xlfn.IFS(_対策工[[#This Row],[グループ番号]]="","",TRUE,_xlfn.XLOOKUP(_対策工[[#This Row],[グループ番号]],_グループ[グループ番号],_グループ[施設番号]))</f>
        <v/>
      </c>
      <c r="F376" t="str" cm="1">
        <f t="array" ref="F376">_xlfn.IFS(_対策工[[#This Row],[グループ番号]]="","",TRUE,_xlfn.XLOOKUP(_対策工[[#This Row],[グループ番号]],_グループ[グループ番号],_グループ[地区名]))</f>
        <v/>
      </c>
      <c r="G376" t="str" cm="1">
        <f t="array" ref="G376">_xlfn.IFS(_対策工[[#This Row],[グループ番号]]="","",TRUE,_xlfn.XLOOKUP(_対策工[[#This Row],[グループ番号]],_グループ[グループ番号],_グループ[施設名]))</f>
        <v/>
      </c>
      <c r="H376" t="str" cm="1">
        <f t="array" ref="H376">_xlfn.IFS(_対策工[[#This Row],[グループ番号]]="","",TRUE,_xlfn.XLOOKUP(_対策工[[#This Row],[グループ番号]],_グループ[グループ番号],_グループ[形式/設備名]))</f>
        <v/>
      </c>
      <c r="I376" t="str" cm="1">
        <f t="array" ref="I376">_xlfn.IFS(_対策工[[#This Row],[グループ番号]]="","",TRUE,_xlfn.XLOOKUP(_対策工[[#This Row],[グループ番号]],_グループ[グループ番号],_グループ[規格/装置名]))</f>
        <v/>
      </c>
      <c r="J376" t="str" cm="1">
        <f t="array" ref="J376">_xlfn.IFS(_対策工[[#This Row],[グループ番号]]="","",TRUE,_xlfn.XLOOKUP(_対策工[[#This Row],[グループ番号]],_グループ[グループ番号],_グループ[規模/部位]))</f>
        <v/>
      </c>
      <c r="K376" s="11"/>
      <c r="L376" s="9"/>
      <c r="M376" s="3"/>
      <c r="N376" t="str" cm="1">
        <f t="array" ref="N376">_xlfn.IFS(OR(_対策工[[#This Row],[シナリオ名称]]="",_対策工[[#This Row],[グループ番号]]=""),"",TRUE,_対策工[[#This Row],[グループ番号]]&amp;"-"&amp;_対策工[[#This Row],[制御1]]*100+_対策工[[#This Row],[制御2]])</f>
        <v/>
      </c>
      <c r="Q376" s="14"/>
      <c r="S376" s="12"/>
      <c r="T376" s="3"/>
    </row>
    <row r="377" spans="1:20">
      <c r="A377" s="6" cm="1">
        <f t="array" ref="A377">ROW()-ROW(_対策工[#Headers])</f>
        <v>376</v>
      </c>
      <c r="B377" s="6" t="str" cm="1">
        <f t="array" ref="B377">_xlfn.IFS(_対策工[[#This Row],[シナリオ名称]]="","",
RIGHT(_対策工[[#This Row],[シナリオ名称]],1)="①",1,
RIGHT(_対策工[[#This Row],[シナリオ名称]],1)="②",2,
RIGHT(_対策工[[#This Row],[シナリオ名称]],1)="③",3,
RIGHT(_対策工[[#This Row],[シナリオ名称]],1)="④",4,
ture,"")</f>
        <v/>
      </c>
      <c r="C377" s="3" t="str" cm="1">
        <f t="array" ref="C377">_xlfn.IFS(OR(_対策工[[#This Row],[シナリオ名称]]="",_対策工[[#This Row],[グループ番号]]=""),"",TRUE,COUNTIF(_xlfn.TAKE(_対策工[制御3],_対策工[[#This Row],[通し番号]]),_対策工[[#This Row],[制御3]]))</f>
        <v/>
      </c>
      <c r="D377" t="str">
        <f>_対策工[[#This Row],[シナリオ名称]]&amp;_対策工[[#This Row],[グループ番号]]</f>
        <v/>
      </c>
      <c r="E377" t="str" cm="1">
        <f t="array" ref="E377">_xlfn.IFS(_対策工[[#This Row],[グループ番号]]="","",TRUE,_xlfn.XLOOKUP(_対策工[[#This Row],[グループ番号]],_グループ[グループ番号],_グループ[施設番号]))</f>
        <v/>
      </c>
      <c r="F377" t="str" cm="1">
        <f t="array" ref="F377">_xlfn.IFS(_対策工[[#This Row],[グループ番号]]="","",TRUE,_xlfn.XLOOKUP(_対策工[[#This Row],[グループ番号]],_グループ[グループ番号],_グループ[地区名]))</f>
        <v/>
      </c>
      <c r="G377" t="str" cm="1">
        <f t="array" ref="G377">_xlfn.IFS(_対策工[[#This Row],[グループ番号]]="","",TRUE,_xlfn.XLOOKUP(_対策工[[#This Row],[グループ番号]],_グループ[グループ番号],_グループ[施設名]))</f>
        <v/>
      </c>
      <c r="H377" t="str" cm="1">
        <f t="array" ref="H377">_xlfn.IFS(_対策工[[#This Row],[グループ番号]]="","",TRUE,_xlfn.XLOOKUP(_対策工[[#This Row],[グループ番号]],_グループ[グループ番号],_グループ[形式/設備名]))</f>
        <v/>
      </c>
      <c r="I377" t="str" cm="1">
        <f t="array" ref="I377">_xlfn.IFS(_対策工[[#This Row],[グループ番号]]="","",TRUE,_xlfn.XLOOKUP(_対策工[[#This Row],[グループ番号]],_グループ[グループ番号],_グループ[規格/装置名]))</f>
        <v/>
      </c>
      <c r="J377" t="str" cm="1">
        <f t="array" ref="J377">_xlfn.IFS(_対策工[[#This Row],[グループ番号]]="","",TRUE,_xlfn.XLOOKUP(_対策工[[#This Row],[グループ番号]],_グループ[グループ番号],_グループ[規模/部位]))</f>
        <v/>
      </c>
      <c r="K377" s="11"/>
      <c r="L377" s="9"/>
      <c r="M377" s="3"/>
      <c r="N377" t="str" cm="1">
        <f t="array" ref="N377">_xlfn.IFS(OR(_対策工[[#This Row],[シナリオ名称]]="",_対策工[[#This Row],[グループ番号]]=""),"",TRUE,_対策工[[#This Row],[グループ番号]]&amp;"-"&amp;_対策工[[#This Row],[制御1]]*100+_対策工[[#This Row],[制御2]])</f>
        <v/>
      </c>
      <c r="Q377" s="14"/>
      <c r="S377" s="12"/>
      <c r="T377" s="3"/>
    </row>
    <row r="378" spans="1:20">
      <c r="A378" s="6" cm="1">
        <f t="array" ref="A378">ROW()-ROW(_対策工[#Headers])</f>
        <v>377</v>
      </c>
      <c r="B378" s="6" t="str" cm="1">
        <f t="array" ref="B378">_xlfn.IFS(_対策工[[#This Row],[シナリオ名称]]="","",
RIGHT(_対策工[[#This Row],[シナリオ名称]],1)="①",1,
RIGHT(_対策工[[#This Row],[シナリオ名称]],1)="②",2,
RIGHT(_対策工[[#This Row],[シナリオ名称]],1)="③",3,
RIGHT(_対策工[[#This Row],[シナリオ名称]],1)="④",4,
ture,"")</f>
        <v/>
      </c>
      <c r="C378" s="3" t="str" cm="1">
        <f t="array" ref="C378">_xlfn.IFS(OR(_対策工[[#This Row],[シナリオ名称]]="",_対策工[[#This Row],[グループ番号]]=""),"",TRUE,COUNTIF(_xlfn.TAKE(_対策工[制御3],_対策工[[#This Row],[通し番号]]),_対策工[[#This Row],[制御3]]))</f>
        <v/>
      </c>
      <c r="D378" t="str">
        <f>_対策工[[#This Row],[シナリオ名称]]&amp;_対策工[[#This Row],[グループ番号]]</f>
        <v/>
      </c>
      <c r="E378" t="str" cm="1">
        <f t="array" ref="E378">_xlfn.IFS(_対策工[[#This Row],[グループ番号]]="","",TRUE,_xlfn.XLOOKUP(_対策工[[#This Row],[グループ番号]],_グループ[グループ番号],_グループ[施設番号]))</f>
        <v/>
      </c>
      <c r="F378" t="str" cm="1">
        <f t="array" ref="F378">_xlfn.IFS(_対策工[[#This Row],[グループ番号]]="","",TRUE,_xlfn.XLOOKUP(_対策工[[#This Row],[グループ番号]],_グループ[グループ番号],_グループ[地区名]))</f>
        <v/>
      </c>
      <c r="G378" t="str" cm="1">
        <f t="array" ref="G378">_xlfn.IFS(_対策工[[#This Row],[グループ番号]]="","",TRUE,_xlfn.XLOOKUP(_対策工[[#This Row],[グループ番号]],_グループ[グループ番号],_グループ[施設名]))</f>
        <v/>
      </c>
      <c r="H378" t="str" cm="1">
        <f t="array" ref="H378">_xlfn.IFS(_対策工[[#This Row],[グループ番号]]="","",TRUE,_xlfn.XLOOKUP(_対策工[[#This Row],[グループ番号]],_グループ[グループ番号],_グループ[形式/設備名]))</f>
        <v/>
      </c>
      <c r="I378" t="str" cm="1">
        <f t="array" ref="I378">_xlfn.IFS(_対策工[[#This Row],[グループ番号]]="","",TRUE,_xlfn.XLOOKUP(_対策工[[#This Row],[グループ番号]],_グループ[グループ番号],_グループ[規格/装置名]))</f>
        <v/>
      </c>
      <c r="J378" t="str" cm="1">
        <f t="array" ref="J378">_xlfn.IFS(_対策工[[#This Row],[グループ番号]]="","",TRUE,_xlfn.XLOOKUP(_対策工[[#This Row],[グループ番号]],_グループ[グループ番号],_グループ[規模/部位]))</f>
        <v/>
      </c>
      <c r="K378" s="11"/>
      <c r="L378" s="9"/>
      <c r="M378" s="3"/>
      <c r="N378" t="str" cm="1">
        <f t="array" ref="N378">_xlfn.IFS(OR(_対策工[[#This Row],[シナリオ名称]]="",_対策工[[#This Row],[グループ番号]]=""),"",TRUE,_対策工[[#This Row],[グループ番号]]&amp;"-"&amp;_対策工[[#This Row],[制御1]]*100+_対策工[[#This Row],[制御2]])</f>
        <v/>
      </c>
      <c r="Q378" s="14"/>
      <c r="S378" s="12"/>
      <c r="T378" s="3"/>
    </row>
    <row r="379" spans="1:20">
      <c r="A379" s="6" cm="1">
        <f t="array" ref="A379">ROW()-ROW(_対策工[#Headers])</f>
        <v>378</v>
      </c>
      <c r="B379" s="6" t="str" cm="1">
        <f t="array" ref="B379">_xlfn.IFS(_対策工[[#This Row],[シナリオ名称]]="","",
RIGHT(_対策工[[#This Row],[シナリオ名称]],1)="①",1,
RIGHT(_対策工[[#This Row],[シナリオ名称]],1)="②",2,
RIGHT(_対策工[[#This Row],[シナリオ名称]],1)="③",3,
RIGHT(_対策工[[#This Row],[シナリオ名称]],1)="④",4,
ture,"")</f>
        <v/>
      </c>
      <c r="C379" s="3" t="str" cm="1">
        <f t="array" ref="C379">_xlfn.IFS(OR(_対策工[[#This Row],[シナリオ名称]]="",_対策工[[#This Row],[グループ番号]]=""),"",TRUE,COUNTIF(_xlfn.TAKE(_対策工[制御3],_対策工[[#This Row],[通し番号]]),_対策工[[#This Row],[制御3]]))</f>
        <v/>
      </c>
      <c r="D379" t="str">
        <f>_対策工[[#This Row],[シナリオ名称]]&amp;_対策工[[#This Row],[グループ番号]]</f>
        <v/>
      </c>
      <c r="E379" t="str" cm="1">
        <f t="array" ref="E379">_xlfn.IFS(_対策工[[#This Row],[グループ番号]]="","",TRUE,_xlfn.XLOOKUP(_対策工[[#This Row],[グループ番号]],_グループ[グループ番号],_グループ[施設番号]))</f>
        <v/>
      </c>
      <c r="F379" t="str" cm="1">
        <f t="array" ref="F379">_xlfn.IFS(_対策工[[#This Row],[グループ番号]]="","",TRUE,_xlfn.XLOOKUP(_対策工[[#This Row],[グループ番号]],_グループ[グループ番号],_グループ[地区名]))</f>
        <v/>
      </c>
      <c r="G379" t="str" cm="1">
        <f t="array" ref="G379">_xlfn.IFS(_対策工[[#This Row],[グループ番号]]="","",TRUE,_xlfn.XLOOKUP(_対策工[[#This Row],[グループ番号]],_グループ[グループ番号],_グループ[施設名]))</f>
        <v/>
      </c>
      <c r="H379" t="str" cm="1">
        <f t="array" ref="H379">_xlfn.IFS(_対策工[[#This Row],[グループ番号]]="","",TRUE,_xlfn.XLOOKUP(_対策工[[#This Row],[グループ番号]],_グループ[グループ番号],_グループ[形式/設備名]))</f>
        <v/>
      </c>
      <c r="I379" t="str" cm="1">
        <f t="array" ref="I379">_xlfn.IFS(_対策工[[#This Row],[グループ番号]]="","",TRUE,_xlfn.XLOOKUP(_対策工[[#This Row],[グループ番号]],_グループ[グループ番号],_グループ[規格/装置名]))</f>
        <v/>
      </c>
      <c r="J379" t="str" cm="1">
        <f t="array" ref="J379">_xlfn.IFS(_対策工[[#This Row],[グループ番号]]="","",TRUE,_xlfn.XLOOKUP(_対策工[[#This Row],[グループ番号]],_グループ[グループ番号],_グループ[規模/部位]))</f>
        <v/>
      </c>
      <c r="K379" s="11"/>
      <c r="L379" s="9"/>
      <c r="M379" s="3"/>
      <c r="N379" t="str" cm="1">
        <f t="array" ref="N379">_xlfn.IFS(OR(_対策工[[#This Row],[シナリオ名称]]="",_対策工[[#This Row],[グループ番号]]=""),"",TRUE,_対策工[[#This Row],[グループ番号]]&amp;"-"&amp;_対策工[[#This Row],[制御1]]*100+_対策工[[#This Row],[制御2]])</f>
        <v/>
      </c>
      <c r="Q379" s="14"/>
      <c r="S379" s="12"/>
      <c r="T379" s="3"/>
    </row>
    <row r="380" spans="1:20">
      <c r="A380" s="6" cm="1">
        <f t="array" ref="A380">ROW()-ROW(_対策工[#Headers])</f>
        <v>379</v>
      </c>
      <c r="B380" s="6" t="str" cm="1">
        <f t="array" ref="B380">_xlfn.IFS(_対策工[[#This Row],[シナリオ名称]]="","",
RIGHT(_対策工[[#This Row],[シナリオ名称]],1)="①",1,
RIGHT(_対策工[[#This Row],[シナリオ名称]],1)="②",2,
RIGHT(_対策工[[#This Row],[シナリオ名称]],1)="③",3,
RIGHT(_対策工[[#This Row],[シナリオ名称]],1)="④",4,
ture,"")</f>
        <v/>
      </c>
      <c r="C380" s="3" t="str" cm="1">
        <f t="array" ref="C380">_xlfn.IFS(OR(_対策工[[#This Row],[シナリオ名称]]="",_対策工[[#This Row],[グループ番号]]=""),"",TRUE,COUNTIF(_xlfn.TAKE(_対策工[制御3],_対策工[[#This Row],[通し番号]]),_対策工[[#This Row],[制御3]]))</f>
        <v/>
      </c>
      <c r="D380" t="str">
        <f>_対策工[[#This Row],[シナリオ名称]]&amp;_対策工[[#This Row],[グループ番号]]</f>
        <v/>
      </c>
      <c r="E380" t="str" cm="1">
        <f t="array" ref="E380">_xlfn.IFS(_対策工[[#This Row],[グループ番号]]="","",TRUE,_xlfn.XLOOKUP(_対策工[[#This Row],[グループ番号]],_グループ[グループ番号],_グループ[施設番号]))</f>
        <v/>
      </c>
      <c r="F380" t="str" cm="1">
        <f t="array" ref="F380">_xlfn.IFS(_対策工[[#This Row],[グループ番号]]="","",TRUE,_xlfn.XLOOKUP(_対策工[[#This Row],[グループ番号]],_グループ[グループ番号],_グループ[地区名]))</f>
        <v/>
      </c>
      <c r="G380" t="str" cm="1">
        <f t="array" ref="G380">_xlfn.IFS(_対策工[[#This Row],[グループ番号]]="","",TRUE,_xlfn.XLOOKUP(_対策工[[#This Row],[グループ番号]],_グループ[グループ番号],_グループ[施設名]))</f>
        <v/>
      </c>
      <c r="H380" t="str" cm="1">
        <f t="array" ref="H380">_xlfn.IFS(_対策工[[#This Row],[グループ番号]]="","",TRUE,_xlfn.XLOOKUP(_対策工[[#This Row],[グループ番号]],_グループ[グループ番号],_グループ[形式/設備名]))</f>
        <v/>
      </c>
      <c r="I380" t="str" cm="1">
        <f t="array" ref="I380">_xlfn.IFS(_対策工[[#This Row],[グループ番号]]="","",TRUE,_xlfn.XLOOKUP(_対策工[[#This Row],[グループ番号]],_グループ[グループ番号],_グループ[規格/装置名]))</f>
        <v/>
      </c>
      <c r="J380" t="str" cm="1">
        <f t="array" ref="J380">_xlfn.IFS(_対策工[[#This Row],[グループ番号]]="","",TRUE,_xlfn.XLOOKUP(_対策工[[#This Row],[グループ番号]],_グループ[グループ番号],_グループ[規模/部位]))</f>
        <v/>
      </c>
      <c r="K380" s="11"/>
      <c r="L380" s="9"/>
      <c r="M380" s="3"/>
      <c r="N380" t="str" cm="1">
        <f t="array" ref="N380">_xlfn.IFS(OR(_対策工[[#This Row],[シナリオ名称]]="",_対策工[[#This Row],[グループ番号]]=""),"",TRUE,_対策工[[#This Row],[グループ番号]]&amp;"-"&amp;_対策工[[#This Row],[制御1]]*100+_対策工[[#This Row],[制御2]])</f>
        <v/>
      </c>
      <c r="Q380" s="14"/>
      <c r="S380" s="12"/>
      <c r="T380" s="3"/>
    </row>
    <row r="381" spans="1:20">
      <c r="A381" s="6" cm="1">
        <f t="array" ref="A381">ROW()-ROW(_対策工[#Headers])</f>
        <v>380</v>
      </c>
      <c r="B381" s="6" t="str" cm="1">
        <f t="array" ref="B381">_xlfn.IFS(_対策工[[#This Row],[シナリオ名称]]="","",
RIGHT(_対策工[[#This Row],[シナリオ名称]],1)="①",1,
RIGHT(_対策工[[#This Row],[シナリオ名称]],1)="②",2,
RIGHT(_対策工[[#This Row],[シナリオ名称]],1)="③",3,
RIGHT(_対策工[[#This Row],[シナリオ名称]],1)="④",4,
ture,"")</f>
        <v/>
      </c>
      <c r="C381" s="3" t="str" cm="1">
        <f t="array" ref="C381">_xlfn.IFS(OR(_対策工[[#This Row],[シナリオ名称]]="",_対策工[[#This Row],[グループ番号]]=""),"",TRUE,COUNTIF(_xlfn.TAKE(_対策工[制御3],_対策工[[#This Row],[通し番号]]),_対策工[[#This Row],[制御3]]))</f>
        <v/>
      </c>
      <c r="D381" t="str">
        <f>_対策工[[#This Row],[シナリオ名称]]&amp;_対策工[[#This Row],[グループ番号]]</f>
        <v/>
      </c>
      <c r="E381" t="str" cm="1">
        <f t="array" ref="E381">_xlfn.IFS(_対策工[[#This Row],[グループ番号]]="","",TRUE,_xlfn.XLOOKUP(_対策工[[#This Row],[グループ番号]],_グループ[グループ番号],_グループ[施設番号]))</f>
        <v/>
      </c>
      <c r="F381" t="str" cm="1">
        <f t="array" ref="F381">_xlfn.IFS(_対策工[[#This Row],[グループ番号]]="","",TRUE,_xlfn.XLOOKUP(_対策工[[#This Row],[グループ番号]],_グループ[グループ番号],_グループ[地区名]))</f>
        <v/>
      </c>
      <c r="G381" t="str" cm="1">
        <f t="array" ref="G381">_xlfn.IFS(_対策工[[#This Row],[グループ番号]]="","",TRUE,_xlfn.XLOOKUP(_対策工[[#This Row],[グループ番号]],_グループ[グループ番号],_グループ[施設名]))</f>
        <v/>
      </c>
      <c r="H381" t="str" cm="1">
        <f t="array" ref="H381">_xlfn.IFS(_対策工[[#This Row],[グループ番号]]="","",TRUE,_xlfn.XLOOKUP(_対策工[[#This Row],[グループ番号]],_グループ[グループ番号],_グループ[形式/設備名]))</f>
        <v/>
      </c>
      <c r="I381" t="str" cm="1">
        <f t="array" ref="I381">_xlfn.IFS(_対策工[[#This Row],[グループ番号]]="","",TRUE,_xlfn.XLOOKUP(_対策工[[#This Row],[グループ番号]],_グループ[グループ番号],_グループ[規格/装置名]))</f>
        <v/>
      </c>
      <c r="J381" t="str" cm="1">
        <f t="array" ref="J381">_xlfn.IFS(_対策工[[#This Row],[グループ番号]]="","",TRUE,_xlfn.XLOOKUP(_対策工[[#This Row],[グループ番号]],_グループ[グループ番号],_グループ[規模/部位]))</f>
        <v/>
      </c>
      <c r="K381" s="11"/>
      <c r="L381" s="9"/>
      <c r="M381" s="3"/>
      <c r="N381" t="str" cm="1">
        <f t="array" ref="N381">_xlfn.IFS(OR(_対策工[[#This Row],[シナリオ名称]]="",_対策工[[#This Row],[グループ番号]]=""),"",TRUE,_対策工[[#This Row],[グループ番号]]&amp;"-"&amp;_対策工[[#This Row],[制御1]]*100+_対策工[[#This Row],[制御2]])</f>
        <v/>
      </c>
      <c r="Q381" s="14"/>
      <c r="S381" s="12"/>
      <c r="T381" s="3"/>
    </row>
    <row r="382" spans="1:20">
      <c r="A382" s="6" cm="1">
        <f t="array" ref="A382">ROW()-ROW(_対策工[#Headers])</f>
        <v>381</v>
      </c>
      <c r="B382" s="6" t="str" cm="1">
        <f t="array" ref="B382">_xlfn.IFS(_対策工[[#This Row],[シナリオ名称]]="","",
RIGHT(_対策工[[#This Row],[シナリオ名称]],1)="①",1,
RIGHT(_対策工[[#This Row],[シナリオ名称]],1)="②",2,
RIGHT(_対策工[[#This Row],[シナリオ名称]],1)="③",3,
RIGHT(_対策工[[#This Row],[シナリオ名称]],1)="④",4,
ture,"")</f>
        <v/>
      </c>
      <c r="C382" s="3" t="str" cm="1">
        <f t="array" ref="C382">_xlfn.IFS(OR(_対策工[[#This Row],[シナリオ名称]]="",_対策工[[#This Row],[グループ番号]]=""),"",TRUE,COUNTIF(_xlfn.TAKE(_対策工[制御3],_対策工[[#This Row],[通し番号]]),_対策工[[#This Row],[制御3]]))</f>
        <v/>
      </c>
      <c r="D382" t="str">
        <f>_対策工[[#This Row],[シナリオ名称]]&amp;_対策工[[#This Row],[グループ番号]]</f>
        <v/>
      </c>
      <c r="E382" t="str" cm="1">
        <f t="array" ref="E382">_xlfn.IFS(_対策工[[#This Row],[グループ番号]]="","",TRUE,_xlfn.XLOOKUP(_対策工[[#This Row],[グループ番号]],_グループ[グループ番号],_グループ[施設番号]))</f>
        <v/>
      </c>
      <c r="F382" t="str" cm="1">
        <f t="array" ref="F382">_xlfn.IFS(_対策工[[#This Row],[グループ番号]]="","",TRUE,_xlfn.XLOOKUP(_対策工[[#This Row],[グループ番号]],_グループ[グループ番号],_グループ[地区名]))</f>
        <v/>
      </c>
      <c r="G382" t="str" cm="1">
        <f t="array" ref="G382">_xlfn.IFS(_対策工[[#This Row],[グループ番号]]="","",TRUE,_xlfn.XLOOKUP(_対策工[[#This Row],[グループ番号]],_グループ[グループ番号],_グループ[施設名]))</f>
        <v/>
      </c>
      <c r="H382" t="str" cm="1">
        <f t="array" ref="H382">_xlfn.IFS(_対策工[[#This Row],[グループ番号]]="","",TRUE,_xlfn.XLOOKUP(_対策工[[#This Row],[グループ番号]],_グループ[グループ番号],_グループ[形式/設備名]))</f>
        <v/>
      </c>
      <c r="I382" t="str" cm="1">
        <f t="array" ref="I382">_xlfn.IFS(_対策工[[#This Row],[グループ番号]]="","",TRUE,_xlfn.XLOOKUP(_対策工[[#This Row],[グループ番号]],_グループ[グループ番号],_グループ[規格/装置名]))</f>
        <v/>
      </c>
      <c r="J382" t="str" cm="1">
        <f t="array" ref="J382">_xlfn.IFS(_対策工[[#This Row],[グループ番号]]="","",TRUE,_xlfn.XLOOKUP(_対策工[[#This Row],[グループ番号]],_グループ[グループ番号],_グループ[規模/部位]))</f>
        <v/>
      </c>
      <c r="K382" s="11"/>
      <c r="L382" s="9"/>
      <c r="M382" s="3"/>
      <c r="N382" t="str" cm="1">
        <f t="array" ref="N382">_xlfn.IFS(OR(_対策工[[#This Row],[シナリオ名称]]="",_対策工[[#This Row],[グループ番号]]=""),"",TRUE,_対策工[[#This Row],[グループ番号]]&amp;"-"&amp;_対策工[[#This Row],[制御1]]*100+_対策工[[#This Row],[制御2]])</f>
        <v/>
      </c>
      <c r="Q382" s="14"/>
      <c r="S382" s="12"/>
      <c r="T382" s="3"/>
    </row>
    <row r="383" spans="1:20">
      <c r="A383" s="6" cm="1">
        <f t="array" ref="A383">ROW()-ROW(_対策工[#Headers])</f>
        <v>382</v>
      </c>
      <c r="B383" s="6" t="str" cm="1">
        <f t="array" ref="B383">_xlfn.IFS(_対策工[[#This Row],[シナリオ名称]]="","",
RIGHT(_対策工[[#This Row],[シナリオ名称]],1)="①",1,
RIGHT(_対策工[[#This Row],[シナリオ名称]],1)="②",2,
RIGHT(_対策工[[#This Row],[シナリオ名称]],1)="③",3,
RIGHT(_対策工[[#This Row],[シナリオ名称]],1)="④",4,
ture,"")</f>
        <v/>
      </c>
      <c r="C383" s="3" t="str" cm="1">
        <f t="array" ref="C383">_xlfn.IFS(OR(_対策工[[#This Row],[シナリオ名称]]="",_対策工[[#This Row],[グループ番号]]=""),"",TRUE,COUNTIF(_xlfn.TAKE(_対策工[制御3],_対策工[[#This Row],[通し番号]]),_対策工[[#This Row],[制御3]]))</f>
        <v/>
      </c>
      <c r="D383" t="str">
        <f>_対策工[[#This Row],[シナリオ名称]]&amp;_対策工[[#This Row],[グループ番号]]</f>
        <v/>
      </c>
      <c r="E383" t="str" cm="1">
        <f t="array" ref="E383">_xlfn.IFS(_対策工[[#This Row],[グループ番号]]="","",TRUE,_xlfn.XLOOKUP(_対策工[[#This Row],[グループ番号]],_グループ[グループ番号],_グループ[施設番号]))</f>
        <v/>
      </c>
      <c r="F383" t="str" cm="1">
        <f t="array" ref="F383">_xlfn.IFS(_対策工[[#This Row],[グループ番号]]="","",TRUE,_xlfn.XLOOKUP(_対策工[[#This Row],[グループ番号]],_グループ[グループ番号],_グループ[地区名]))</f>
        <v/>
      </c>
      <c r="G383" t="str" cm="1">
        <f t="array" ref="G383">_xlfn.IFS(_対策工[[#This Row],[グループ番号]]="","",TRUE,_xlfn.XLOOKUP(_対策工[[#This Row],[グループ番号]],_グループ[グループ番号],_グループ[施設名]))</f>
        <v/>
      </c>
      <c r="H383" t="str" cm="1">
        <f t="array" ref="H383">_xlfn.IFS(_対策工[[#This Row],[グループ番号]]="","",TRUE,_xlfn.XLOOKUP(_対策工[[#This Row],[グループ番号]],_グループ[グループ番号],_グループ[形式/設備名]))</f>
        <v/>
      </c>
      <c r="I383" t="str" cm="1">
        <f t="array" ref="I383">_xlfn.IFS(_対策工[[#This Row],[グループ番号]]="","",TRUE,_xlfn.XLOOKUP(_対策工[[#This Row],[グループ番号]],_グループ[グループ番号],_グループ[規格/装置名]))</f>
        <v/>
      </c>
      <c r="J383" t="str" cm="1">
        <f t="array" ref="J383">_xlfn.IFS(_対策工[[#This Row],[グループ番号]]="","",TRUE,_xlfn.XLOOKUP(_対策工[[#This Row],[グループ番号]],_グループ[グループ番号],_グループ[規模/部位]))</f>
        <v/>
      </c>
      <c r="K383" s="11"/>
      <c r="L383" s="9"/>
      <c r="M383" s="3"/>
      <c r="N383" t="str" cm="1">
        <f t="array" ref="N383">_xlfn.IFS(OR(_対策工[[#This Row],[シナリオ名称]]="",_対策工[[#This Row],[グループ番号]]=""),"",TRUE,_対策工[[#This Row],[グループ番号]]&amp;"-"&amp;_対策工[[#This Row],[制御1]]*100+_対策工[[#This Row],[制御2]])</f>
        <v/>
      </c>
      <c r="Q383" s="14"/>
      <c r="S383" s="12"/>
      <c r="T383" s="3"/>
    </row>
    <row r="384" spans="1:20">
      <c r="A384" s="6" cm="1">
        <f t="array" ref="A384">ROW()-ROW(_対策工[#Headers])</f>
        <v>383</v>
      </c>
      <c r="B384" s="6" t="str" cm="1">
        <f t="array" ref="B384">_xlfn.IFS(_対策工[[#This Row],[シナリオ名称]]="","",
RIGHT(_対策工[[#This Row],[シナリオ名称]],1)="①",1,
RIGHT(_対策工[[#This Row],[シナリオ名称]],1)="②",2,
RIGHT(_対策工[[#This Row],[シナリオ名称]],1)="③",3,
RIGHT(_対策工[[#This Row],[シナリオ名称]],1)="④",4,
ture,"")</f>
        <v/>
      </c>
      <c r="C384" s="3" t="str" cm="1">
        <f t="array" ref="C384">_xlfn.IFS(OR(_対策工[[#This Row],[シナリオ名称]]="",_対策工[[#This Row],[グループ番号]]=""),"",TRUE,COUNTIF(_xlfn.TAKE(_対策工[制御3],_対策工[[#This Row],[通し番号]]),_対策工[[#This Row],[制御3]]))</f>
        <v/>
      </c>
      <c r="D384" t="str">
        <f>_対策工[[#This Row],[シナリオ名称]]&amp;_対策工[[#This Row],[グループ番号]]</f>
        <v/>
      </c>
      <c r="E384" t="str" cm="1">
        <f t="array" ref="E384">_xlfn.IFS(_対策工[[#This Row],[グループ番号]]="","",TRUE,_xlfn.XLOOKUP(_対策工[[#This Row],[グループ番号]],_グループ[グループ番号],_グループ[施設番号]))</f>
        <v/>
      </c>
      <c r="F384" t="str" cm="1">
        <f t="array" ref="F384">_xlfn.IFS(_対策工[[#This Row],[グループ番号]]="","",TRUE,_xlfn.XLOOKUP(_対策工[[#This Row],[グループ番号]],_グループ[グループ番号],_グループ[地区名]))</f>
        <v/>
      </c>
      <c r="G384" t="str" cm="1">
        <f t="array" ref="G384">_xlfn.IFS(_対策工[[#This Row],[グループ番号]]="","",TRUE,_xlfn.XLOOKUP(_対策工[[#This Row],[グループ番号]],_グループ[グループ番号],_グループ[施設名]))</f>
        <v/>
      </c>
      <c r="H384" t="str" cm="1">
        <f t="array" ref="H384">_xlfn.IFS(_対策工[[#This Row],[グループ番号]]="","",TRUE,_xlfn.XLOOKUP(_対策工[[#This Row],[グループ番号]],_グループ[グループ番号],_グループ[形式/設備名]))</f>
        <v/>
      </c>
      <c r="I384" t="str" cm="1">
        <f t="array" ref="I384">_xlfn.IFS(_対策工[[#This Row],[グループ番号]]="","",TRUE,_xlfn.XLOOKUP(_対策工[[#This Row],[グループ番号]],_グループ[グループ番号],_グループ[規格/装置名]))</f>
        <v/>
      </c>
      <c r="J384" t="str" cm="1">
        <f t="array" ref="J384">_xlfn.IFS(_対策工[[#This Row],[グループ番号]]="","",TRUE,_xlfn.XLOOKUP(_対策工[[#This Row],[グループ番号]],_グループ[グループ番号],_グループ[規模/部位]))</f>
        <v/>
      </c>
      <c r="K384" s="11"/>
      <c r="L384" s="9"/>
      <c r="M384" s="3"/>
      <c r="N384" t="str" cm="1">
        <f t="array" ref="N384">_xlfn.IFS(OR(_対策工[[#This Row],[シナリオ名称]]="",_対策工[[#This Row],[グループ番号]]=""),"",TRUE,_対策工[[#This Row],[グループ番号]]&amp;"-"&amp;_対策工[[#This Row],[制御1]]*100+_対策工[[#This Row],[制御2]])</f>
        <v/>
      </c>
      <c r="Q384" s="14"/>
      <c r="S384" s="12"/>
      <c r="T384" s="3"/>
    </row>
    <row r="385" spans="1:20">
      <c r="A385" s="6" cm="1">
        <f t="array" ref="A385">ROW()-ROW(_対策工[#Headers])</f>
        <v>384</v>
      </c>
      <c r="B385" s="6" t="str" cm="1">
        <f t="array" ref="B385">_xlfn.IFS(_対策工[[#This Row],[シナリオ名称]]="","",
RIGHT(_対策工[[#This Row],[シナリオ名称]],1)="①",1,
RIGHT(_対策工[[#This Row],[シナリオ名称]],1)="②",2,
RIGHT(_対策工[[#This Row],[シナリオ名称]],1)="③",3,
RIGHT(_対策工[[#This Row],[シナリオ名称]],1)="④",4,
ture,"")</f>
        <v/>
      </c>
      <c r="C385" s="3" t="str" cm="1">
        <f t="array" ref="C385">_xlfn.IFS(OR(_対策工[[#This Row],[シナリオ名称]]="",_対策工[[#This Row],[グループ番号]]=""),"",TRUE,COUNTIF(_xlfn.TAKE(_対策工[制御3],_対策工[[#This Row],[通し番号]]),_対策工[[#This Row],[制御3]]))</f>
        <v/>
      </c>
      <c r="D385" t="str">
        <f>_対策工[[#This Row],[シナリオ名称]]&amp;_対策工[[#This Row],[グループ番号]]</f>
        <v/>
      </c>
      <c r="E385" t="str" cm="1">
        <f t="array" ref="E385">_xlfn.IFS(_対策工[[#This Row],[グループ番号]]="","",TRUE,_xlfn.XLOOKUP(_対策工[[#This Row],[グループ番号]],_グループ[グループ番号],_グループ[施設番号]))</f>
        <v/>
      </c>
      <c r="F385" t="str" cm="1">
        <f t="array" ref="F385">_xlfn.IFS(_対策工[[#This Row],[グループ番号]]="","",TRUE,_xlfn.XLOOKUP(_対策工[[#This Row],[グループ番号]],_グループ[グループ番号],_グループ[地区名]))</f>
        <v/>
      </c>
      <c r="G385" t="str" cm="1">
        <f t="array" ref="G385">_xlfn.IFS(_対策工[[#This Row],[グループ番号]]="","",TRUE,_xlfn.XLOOKUP(_対策工[[#This Row],[グループ番号]],_グループ[グループ番号],_グループ[施設名]))</f>
        <v/>
      </c>
      <c r="H385" t="str" cm="1">
        <f t="array" ref="H385">_xlfn.IFS(_対策工[[#This Row],[グループ番号]]="","",TRUE,_xlfn.XLOOKUP(_対策工[[#This Row],[グループ番号]],_グループ[グループ番号],_グループ[形式/設備名]))</f>
        <v/>
      </c>
      <c r="I385" t="str" cm="1">
        <f t="array" ref="I385">_xlfn.IFS(_対策工[[#This Row],[グループ番号]]="","",TRUE,_xlfn.XLOOKUP(_対策工[[#This Row],[グループ番号]],_グループ[グループ番号],_グループ[規格/装置名]))</f>
        <v/>
      </c>
      <c r="J385" t="str" cm="1">
        <f t="array" ref="J385">_xlfn.IFS(_対策工[[#This Row],[グループ番号]]="","",TRUE,_xlfn.XLOOKUP(_対策工[[#This Row],[グループ番号]],_グループ[グループ番号],_グループ[規模/部位]))</f>
        <v/>
      </c>
      <c r="K385" s="11"/>
      <c r="L385" s="9"/>
      <c r="M385" s="3"/>
      <c r="N385" t="str" cm="1">
        <f t="array" ref="N385">_xlfn.IFS(OR(_対策工[[#This Row],[シナリオ名称]]="",_対策工[[#This Row],[グループ番号]]=""),"",TRUE,_対策工[[#This Row],[グループ番号]]&amp;"-"&amp;_対策工[[#This Row],[制御1]]*100+_対策工[[#This Row],[制御2]])</f>
        <v/>
      </c>
      <c r="Q385" s="14"/>
      <c r="S385" s="12"/>
      <c r="T385" s="3"/>
    </row>
    <row r="386" spans="1:20">
      <c r="A386" s="6" cm="1">
        <f t="array" ref="A386">ROW()-ROW(_対策工[#Headers])</f>
        <v>385</v>
      </c>
      <c r="B386" s="6" t="str" cm="1">
        <f t="array" ref="B386">_xlfn.IFS(_対策工[[#This Row],[シナリオ名称]]="","",
RIGHT(_対策工[[#This Row],[シナリオ名称]],1)="①",1,
RIGHT(_対策工[[#This Row],[シナリオ名称]],1)="②",2,
RIGHT(_対策工[[#This Row],[シナリオ名称]],1)="③",3,
RIGHT(_対策工[[#This Row],[シナリオ名称]],1)="④",4,
ture,"")</f>
        <v/>
      </c>
      <c r="C386" s="3" t="str" cm="1">
        <f t="array" ref="C386">_xlfn.IFS(OR(_対策工[[#This Row],[シナリオ名称]]="",_対策工[[#This Row],[グループ番号]]=""),"",TRUE,COUNTIF(_xlfn.TAKE(_対策工[制御3],_対策工[[#This Row],[通し番号]]),_対策工[[#This Row],[制御3]]))</f>
        <v/>
      </c>
      <c r="D386" t="str">
        <f>_対策工[[#This Row],[シナリオ名称]]&amp;_対策工[[#This Row],[グループ番号]]</f>
        <v/>
      </c>
      <c r="E386" t="str" cm="1">
        <f t="array" ref="E386">_xlfn.IFS(_対策工[[#This Row],[グループ番号]]="","",TRUE,_xlfn.XLOOKUP(_対策工[[#This Row],[グループ番号]],_グループ[グループ番号],_グループ[施設番号]))</f>
        <v/>
      </c>
      <c r="F386" t="str" cm="1">
        <f t="array" ref="F386">_xlfn.IFS(_対策工[[#This Row],[グループ番号]]="","",TRUE,_xlfn.XLOOKUP(_対策工[[#This Row],[グループ番号]],_グループ[グループ番号],_グループ[地区名]))</f>
        <v/>
      </c>
      <c r="G386" t="str" cm="1">
        <f t="array" ref="G386">_xlfn.IFS(_対策工[[#This Row],[グループ番号]]="","",TRUE,_xlfn.XLOOKUP(_対策工[[#This Row],[グループ番号]],_グループ[グループ番号],_グループ[施設名]))</f>
        <v/>
      </c>
      <c r="H386" t="str" cm="1">
        <f t="array" ref="H386">_xlfn.IFS(_対策工[[#This Row],[グループ番号]]="","",TRUE,_xlfn.XLOOKUP(_対策工[[#This Row],[グループ番号]],_グループ[グループ番号],_グループ[形式/設備名]))</f>
        <v/>
      </c>
      <c r="I386" t="str" cm="1">
        <f t="array" ref="I386">_xlfn.IFS(_対策工[[#This Row],[グループ番号]]="","",TRUE,_xlfn.XLOOKUP(_対策工[[#This Row],[グループ番号]],_グループ[グループ番号],_グループ[規格/装置名]))</f>
        <v/>
      </c>
      <c r="J386" t="str" cm="1">
        <f t="array" ref="J386">_xlfn.IFS(_対策工[[#This Row],[グループ番号]]="","",TRUE,_xlfn.XLOOKUP(_対策工[[#This Row],[グループ番号]],_グループ[グループ番号],_グループ[規模/部位]))</f>
        <v/>
      </c>
      <c r="K386" s="11"/>
      <c r="L386" s="9"/>
      <c r="M386" s="3"/>
      <c r="N386" t="str" cm="1">
        <f t="array" ref="N386">_xlfn.IFS(OR(_対策工[[#This Row],[シナリオ名称]]="",_対策工[[#This Row],[グループ番号]]=""),"",TRUE,_対策工[[#This Row],[グループ番号]]&amp;"-"&amp;_対策工[[#This Row],[制御1]]*100+_対策工[[#This Row],[制御2]])</f>
        <v/>
      </c>
      <c r="Q386" s="14"/>
      <c r="S386" s="12"/>
      <c r="T386" s="3"/>
    </row>
    <row r="387" spans="1:20">
      <c r="A387" s="6" cm="1">
        <f t="array" ref="A387">ROW()-ROW(_対策工[#Headers])</f>
        <v>386</v>
      </c>
      <c r="B387" s="6" t="str" cm="1">
        <f t="array" ref="B387">_xlfn.IFS(_対策工[[#This Row],[シナリオ名称]]="","",
RIGHT(_対策工[[#This Row],[シナリオ名称]],1)="①",1,
RIGHT(_対策工[[#This Row],[シナリオ名称]],1)="②",2,
RIGHT(_対策工[[#This Row],[シナリオ名称]],1)="③",3,
RIGHT(_対策工[[#This Row],[シナリオ名称]],1)="④",4,
ture,"")</f>
        <v/>
      </c>
      <c r="C387" s="3" t="str" cm="1">
        <f t="array" ref="C387">_xlfn.IFS(OR(_対策工[[#This Row],[シナリオ名称]]="",_対策工[[#This Row],[グループ番号]]=""),"",TRUE,COUNTIF(_xlfn.TAKE(_対策工[制御3],_対策工[[#This Row],[通し番号]]),_対策工[[#This Row],[制御3]]))</f>
        <v/>
      </c>
      <c r="D387" t="str">
        <f>_対策工[[#This Row],[シナリオ名称]]&amp;_対策工[[#This Row],[グループ番号]]</f>
        <v/>
      </c>
      <c r="E387" t="str" cm="1">
        <f t="array" ref="E387">_xlfn.IFS(_対策工[[#This Row],[グループ番号]]="","",TRUE,_xlfn.XLOOKUP(_対策工[[#This Row],[グループ番号]],_グループ[グループ番号],_グループ[施設番号]))</f>
        <v/>
      </c>
      <c r="F387" t="str" cm="1">
        <f t="array" ref="F387">_xlfn.IFS(_対策工[[#This Row],[グループ番号]]="","",TRUE,_xlfn.XLOOKUP(_対策工[[#This Row],[グループ番号]],_グループ[グループ番号],_グループ[地区名]))</f>
        <v/>
      </c>
      <c r="G387" t="str" cm="1">
        <f t="array" ref="G387">_xlfn.IFS(_対策工[[#This Row],[グループ番号]]="","",TRUE,_xlfn.XLOOKUP(_対策工[[#This Row],[グループ番号]],_グループ[グループ番号],_グループ[施設名]))</f>
        <v/>
      </c>
      <c r="H387" t="str" cm="1">
        <f t="array" ref="H387">_xlfn.IFS(_対策工[[#This Row],[グループ番号]]="","",TRUE,_xlfn.XLOOKUP(_対策工[[#This Row],[グループ番号]],_グループ[グループ番号],_グループ[形式/設備名]))</f>
        <v/>
      </c>
      <c r="I387" t="str" cm="1">
        <f t="array" ref="I387">_xlfn.IFS(_対策工[[#This Row],[グループ番号]]="","",TRUE,_xlfn.XLOOKUP(_対策工[[#This Row],[グループ番号]],_グループ[グループ番号],_グループ[規格/装置名]))</f>
        <v/>
      </c>
      <c r="J387" t="str" cm="1">
        <f t="array" ref="J387">_xlfn.IFS(_対策工[[#This Row],[グループ番号]]="","",TRUE,_xlfn.XLOOKUP(_対策工[[#This Row],[グループ番号]],_グループ[グループ番号],_グループ[規模/部位]))</f>
        <v/>
      </c>
      <c r="K387" s="11"/>
      <c r="L387" s="9"/>
      <c r="M387" s="3"/>
      <c r="N387" t="str" cm="1">
        <f t="array" ref="N387">_xlfn.IFS(OR(_対策工[[#This Row],[シナリオ名称]]="",_対策工[[#This Row],[グループ番号]]=""),"",TRUE,_対策工[[#This Row],[グループ番号]]&amp;"-"&amp;_対策工[[#This Row],[制御1]]*100+_対策工[[#This Row],[制御2]])</f>
        <v/>
      </c>
      <c r="Q387" s="14"/>
      <c r="S387" s="12"/>
      <c r="T387" s="3"/>
    </row>
    <row r="388" spans="1:20">
      <c r="A388" s="6" cm="1">
        <f t="array" ref="A388">ROW()-ROW(_対策工[#Headers])</f>
        <v>387</v>
      </c>
      <c r="B388" s="6" t="str" cm="1">
        <f t="array" ref="B388">_xlfn.IFS(_対策工[[#This Row],[シナリオ名称]]="","",
RIGHT(_対策工[[#This Row],[シナリオ名称]],1)="①",1,
RIGHT(_対策工[[#This Row],[シナリオ名称]],1)="②",2,
RIGHT(_対策工[[#This Row],[シナリオ名称]],1)="③",3,
RIGHT(_対策工[[#This Row],[シナリオ名称]],1)="④",4,
ture,"")</f>
        <v/>
      </c>
      <c r="C388" s="3" t="str" cm="1">
        <f t="array" ref="C388">_xlfn.IFS(OR(_対策工[[#This Row],[シナリオ名称]]="",_対策工[[#This Row],[グループ番号]]=""),"",TRUE,COUNTIF(_xlfn.TAKE(_対策工[制御3],_対策工[[#This Row],[通し番号]]),_対策工[[#This Row],[制御3]]))</f>
        <v/>
      </c>
      <c r="D388" t="str">
        <f>_対策工[[#This Row],[シナリオ名称]]&amp;_対策工[[#This Row],[グループ番号]]</f>
        <v/>
      </c>
      <c r="E388" t="str" cm="1">
        <f t="array" ref="E388">_xlfn.IFS(_対策工[[#This Row],[グループ番号]]="","",TRUE,_xlfn.XLOOKUP(_対策工[[#This Row],[グループ番号]],_グループ[グループ番号],_グループ[施設番号]))</f>
        <v/>
      </c>
      <c r="F388" t="str" cm="1">
        <f t="array" ref="F388">_xlfn.IFS(_対策工[[#This Row],[グループ番号]]="","",TRUE,_xlfn.XLOOKUP(_対策工[[#This Row],[グループ番号]],_グループ[グループ番号],_グループ[地区名]))</f>
        <v/>
      </c>
      <c r="G388" t="str" cm="1">
        <f t="array" ref="G388">_xlfn.IFS(_対策工[[#This Row],[グループ番号]]="","",TRUE,_xlfn.XLOOKUP(_対策工[[#This Row],[グループ番号]],_グループ[グループ番号],_グループ[施設名]))</f>
        <v/>
      </c>
      <c r="H388" t="str" cm="1">
        <f t="array" ref="H388">_xlfn.IFS(_対策工[[#This Row],[グループ番号]]="","",TRUE,_xlfn.XLOOKUP(_対策工[[#This Row],[グループ番号]],_グループ[グループ番号],_グループ[形式/設備名]))</f>
        <v/>
      </c>
      <c r="I388" t="str" cm="1">
        <f t="array" ref="I388">_xlfn.IFS(_対策工[[#This Row],[グループ番号]]="","",TRUE,_xlfn.XLOOKUP(_対策工[[#This Row],[グループ番号]],_グループ[グループ番号],_グループ[規格/装置名]))</f>
        <v/>
      </c>
      <c r="J388" t="str" cm="1">
        <f t="array" ref="J388">_xlfn.IFS(_対策工[[#This Row],[グループ番号]]="","",TRUE,_xlfn.XLOOKUP(_対策工[[#This Row],[グループ番号]],_グループ[グループ番号],_グループ[規模/部位]))</f>
        <v/>
      </c>
      <c r="K388" s="11"/>
      <c r="L388" s="9"/>
      <c r="M388" s="3"/>
      <c r="N388" t="str" cm="1">
        <f t="array" ref="N388">_xlfn.IFS(OR(_対策工[[#This Row],[シナリオ名称]]="",_対策工[[#This Row],[グループ番号]]=""),"",TRUE,_対策工[[#This Row],[グループ番号]]&amp;"-"&amp;_対策工[[#This Row],[制御1]]*100+_対策工[[#This Row],[制御2]])</f>
        <v/>
      </c>
      <c r="Q388" s="14"/>
      <c r="S388" s="12"/>
      <c r="T388" s="3"/>
    </row>
    <row r="389" spans="1:20">
      <c r="A389" s="6" cm="1">
        <f t="array" ref="A389">ROW()-ROW(_対策工[#Headers])</f>
        <v>388</v>
      </c>
      <c r="B389" s="6" t="str" cm="1">
        <f t="array" ref="B389">_xlfn.IFS(_対策工[[#This Row],[シナリオ名称]]="","",
RIGHT(_対策工[[#This Row],[シナリオ名称]],1)="①",1,
RIGHT(_対策工[[#This Row],[シナリオ名称]],1)="②",2,
RIGHT(_対策工[[#This Row],[シナリオ名称]],1)="③",3,
RIGHT(_対策工[[#This Row],[シナリオ名称]],1)="④",4,
ture,"")</f>
        <v/>
      </c>
      <c r="C389" s="3" t="str" cm="1">
        <f t="array" ref="C389">_xlfn.IFS(OR(_対策工[[#This Row],[シナリオ名称]]="",_対策工[[#This Row],[グループ番号]]=""),"",TRUE,COUNTIF(_xlfn.TAKE(_対策工[制御3],_対策工[[#This Row],[通し番号]]),_対策工[[#This Row],[制御3]]))</f>
        <v/>
      </c>
      <c r="D389" t="str">
        <f>_対策工[[#This Row],[シナリオ名称]]&amp;_対策工[[#This Row],[グループ番号]]</f>
        <v/>
      </c>
      <c r="E389" t="str" cm="1">
        <f t="array" ref="E389">_xlfn.IFS(_対策工[[#This Row],[グループ番号]]="","",TRUE,_xlfn.XLOOKUP(_対策工[[#This Row],[グループ番号]],_グループ[グループ番号],_グループ[施設番号]))</f>
        <v/>
      </c>
      <c r="F389" t="str" cm="1">
        <f t="array" ref="F389">_xlfn.IFS(_対策工[[#This Row],[グループ番号]]="","",TRUE,_xlfn.XLOOKUP(_対策工[[#This Row],[グループ番号]],_グループ[グループ番号],_グループ[地区名]))</f>
        <v/>
      </c>
      <c r="G389" t="str" cm="1">
        <f t="array" ref="G389">_xlfn.IFS(_対策工[[#This Row],[グループ番号]]="","",TRUE,_xlfn.XLOOKUP(_対策工[[#This Row],[グループ番号]],_グループ[グループ番号],_グループ[施設名]))</f>
        <v/>
      </c>
      <c r="H389" t="str" cm="1">
        <f t="array" ref="H389">_xlfn.IFS(_対策工[[#This Row],[グループ番号]]="","",TRUE,_xlfn.XLOOKUP(_対策工[[#This Row],[グループ番号]],_グループ[グループ番号],_グループ[形式/設備名]))</f>
        <v/>
      </c>
      <c r="I389" t="str" cm="1">
        <f t="array" ref="I389">_xlfn.IFS(_対策工[[#This Row],[グループ番号]]="","",TRUE,_xlfn.XLOOKUP(_対策工[[#This Row],[グループ番号]],_グループ[グループ番号],_グループ[規格/装置名]))</f>
        <v/>
      </c>
      <c r="J389" t="str" cm="1">
        <f t="array" ref="J389">_xlfn.IFS(_対策工[[#This Row],[グループ番号]]="","",TRUE,_xlfn.XLOOKUP(_対策工[[#This Row],[グループ番号]],_グループ[グループ番号],_グループ[規模/部位]))</f>
        <v/>
      </c>
      <c r="K389" s="11"/>
      <c r="L389" s="9"/>
      <c r="M389" s="3"/>
      <c r="N389" t="str" cm="1">
        <f t="array" ref="N389">_xlfn.IFS(OR(_対策工[[#This Row],[シナリオ名称]]="",_対策工[[#This Row],[グループ番号]]=""),"",TRUE,_対策工[[#This Row],[グループ番号]]&amp;"-"&amp;_対策工[[#This Row],[制御1]]*100+_対策工[[#This Row],[制御2]])</f>
        <v/>
      </c>
      <c r="Q389" s="14"/>
      <c r="S389" s="12"/>
      <c r="T389" s="3"/>
    </row>
    <row r="390" spans="1:20">
      <c r="A390" s="6" cm="1">
        <f t="array" ref="A390">ROW()-ROW(_対策工[#Headers])</f>
        <v>389</v>
      </c>
      <c r="B390" s="6" t="str" cm="1">
        <f t="array" ref="B390">_xlfn.IFS(_対策工[[#This Row],[シナリオ名称]]="","",
RIGHT(_対策工[[#This Row],[シナリオ名称]],1)="①",1,
RIGHT(_対策工[[#This Row],[シナリオ名称]],1)="②",2,
RIGHT(_対策工[[#This Row],[シナリオ名称]],1)="③",3,
RIGHT(_対策工[[#This Row],[シナリオ名称]],1)="④",4,
ture,"")</f>
        <v/>
      </c>
      <c r="C390" s="3" t="str" cm="1">
        <f t="array" ref="C390">_xlfn.IFS(OR(_対策工[[#This Row],[シナリオ名称]]="",_対策工[[#This Row],[グループ番号]]=""),"",TRUE,COUNTIF(_xlfn.TAKE(_対策工[制御3],_対策工[[#This Row],[通し番号]]),_対策工[[#This Row],[制御3]]))</f>
        <v/>
      </c>
      <c r="D390" t="str">
        <f>_対策工[[#This Row],[シナリオ名称]]&amp;_対策工[[#This Row],[グループ番号]]</f>
        <v/>
      </c>
      <c r="E390" t="str" cm="1">
        <f t="array" ref="E390">_xlfn.IFS(_対策工[[#This Row],[グループ番号]]="","",TRUE,_xlfn.XLOOKUP(_対策工[[#This Row],[グループ番号]],_グループ[グループ番号],_グループ[施設番号]))</f>
        <v/>
      </c>
      <c r="F390" t="str" cm="1">
        <f t="array" ref="F390">_xlfn.IFS(_対策工[[#This Row],[グループ番号]]="","",TRUE,_xlfn.XLOOKUP(_対策工[[#This Row],[グループ番号]],_グループ[グループ番号],_グループ[地区名]))</f>
        <v/>
      </c>
      <c r="G390" t="str" cm="1">
        <f t="array" ref="G390">_xlfn.IFS(_対策工[[#This Row],[グループ番号]]="","",TRUE,_xlfn.XLOOKUP(_対策工[[#This Row],[グループ番号]],_グループ[グループ番号],_グループ[施設名]))</f>
        <v/>
      </c>
      <c r="H390" t="str" cm="1">
        <f t="array" ref="H390">_xlfn.IFS(_対策工[[#This Row],[グループ番号]]="","",TRUE,_xlfn.XLOOKUP(_対策工[[#This Row],[グループ番号]],_グループ[グループ番号],_グループ[形式/設備名]))</f>
        <v/>
      </c>
      <c r="I390" t="str" cm="1">
        <f t="array" ref="I390">_xlfn.IFS(_対策工[[#This Row],[グループ番号]]="","",TRUE,_xlfn.XLOOKUP(_対策工[[#This Row],[グループ番号]],_グループ[グループ番号],_グループ[規格/装置名]))</f>
        <v/>
      </c>
      <c r="J390" t="str" cm="1">
        <f t="array" ref="J390">_xlfn.IFS(_対策工[[#This Row],[グループ番号]]="","",TRUE,_xlfn.XLOOKUP(_対策工[[#This Row],[グループ番号]],_グループ[グループ番号],_グループ[規模/部位]))</f>
        <v/>
      </c>
      <c r="K390" s="11"/>
      <c r="L390" s="9"/>
      <c r="M390" s="3"/>
      <c r="N390" t="str" cm="1">
        <f t="array" ref="N390">_xlfn.IFS(OR(_対策工[[#This Row],[シナリオ名称]]="",_対策工[[#This Row],[グループ番号]]=""),"",TRUE,_対策工[[#This Row],[グループ番号]]&amp;"-"&amp;_対策工[[#This Row],[制御1]]*100+_対策工[[#This Row],[制御2]])</f>
        <v/>
      </c>
      <c r="Q390" s="14"/>
      <c r="S390" s="12"/>
      <c r="T390" s="3"/>
    </row>
    <row r="391" spans="1:20">
      <c r="A391" s="6" cm="1">
        <f t="array" ref="A391">ROW()-ROW(_対策工[#Headers])</f>
        <v>390</v>
      </c>
      <c r="B391" s="6" t="str" cm="1">
        <f t="array" ref="B391">_xlfn.IFS(_対策工[[#This Row],[シナリオ名称]]="","",
RIGHT(_対策工[[#This Row],[シナリオ名称]],1)="①",1,
RIGHT(_対策工[[#This Row],[シナリオ名称]],1)="②",2,
RIGHT(_対策工[[#This Row],[シナリオ名称]],1)="③",3,
RIGHT(_対策工[[#This Row],[シナリオ名称]],1)="④",4,
ture,"")</f>
        <v/>
      </c>
      <c r="C391" s="3" t="str" cm="1">
        <f t="array" ref="C391">_xlfn.IFS(OR(_対策工[[#This Row],[シナリオ名称]]="",_対策工[[#This Row],[グループ番号]]=""),"",TRUE,COUNTIF(_xlfn.TAKE(_対策工[制御3],_対策工[[#This Row],[通し番号]]),_対策工[[#This Row],[制御3]]))</f>
        <v/>
      </c>
      <c r="D391" t="str">
        <f>_対策工[[#This Row],[シナリオ名称]]&amp;_対策工[[#This Row],[グループ番号]]</f>
        <v/>
      </c>
      <c r="E391" t="str" cm="1">
        <f t="array" ref="E391">_xlfn.IFS(_対策工[[#This Row],[グループ番号]]="","",TRUE,_xlfn.XLOOKUP(_対策工[[#This Row],[グループ番号]],_グループ[グループ番号],_グループ[施設番号]))</f>
        <v/>
      </c>
      <c r="F391" t="str" cm="1">
        <f t="array" ref="F391">_xlfn.IFS(_対策工[[#This Row],[グループ番号]]="","",TRUE,_xlfn.XLOOKUP(_対策工[[#This Row],[グループ番号]],_グループ[グループ番号],_グループ[地区名]))</f>
        <v/>
      </c>
      <c r="G391" t="str" cm="1">
        <f t="array" ref="G391">_xlfn.IFS(_対策工[[#This Row],[グループ番号]]="","",TRUE,_xlfn.XLOOKUP(_対策工[[#This Row],[グループ番号]],_グループ[グループ番号],_グループ[施設名]))</f>
        <v/>
      </c>
      <c r="H391" t="str" cm="1">
        <f t="array" ref="H391">_xlfn.IFS(_対策工[[#This Row],[グループ番号]]="","",TRUE,_xlfn.XLOOKUP(_対策工[[#This Row],[グループ番号]],_グループ[グループ番号],_グループ[形式/設備名]))</f>
        <v/>
      </c>
      <c r="I391" t="str" cm="1">
        <f t="array" ref="I391">_xlfn.IFS(_対策工[[#This Row],[グループ番号]]="","",TRUE,_xlfn.XLOOKUP(_対策工[[#This Row],[グループ番号]],_グループ[グループ番号],_グループ[規格/装置名]))</f>
        <v/>
      </c>
      <c r="J391" t="str" cm="1">
        <f t="array" ref="J391">_xlfn.IFS(_対策工[[#This Row],[グループ番号]]="","",TRUE,_xlfn.XLOOKUP(_対策工[[#This Row],[グループ番号]],_グループ[グループ番号],_グループ[規模/部位]))</f>
        <v/>
      </c>
      <c r="K391" s="11"/>
      <c r="L391" s="9"/>
      <c r="M391" s="3"/>
      <c r="N391" t="str" cm="1">
        <f t="array" ref="N391">_xlfn.IFS(OR(_対策工[[#This Row],[シナリオ名称]]="",_対策工[[#This Row],[グループ番号]]=""),"",TRUE,_対策工[[#This Row],[グループ番号]]&amp;"-"&amp;_対策工[[#This Row],[制御1]]*100+_対策工[[#This Row],[制御2]])</f>
        <v/>
      </c>
      <c r="Q391" s="14"/>
      <c r="S391" s="12"/>
      <c r="T391" s="3"/>
    </row>
    <row r="392" spans="1:20">
      <c r="A392" s="6" cm="1">
        <f t="array" ref="A392">ROW()-ROW(_対策工[#Headers])</f>
        <v>391</v>
      </c>
      <c r="B392" s="6" t="str" cm="1">
        <f t="array" ref="B392">_xlfn.IFS(_対策工[[#This Row],[シナリオ名称]]="","",
RIGHT(_対策工[[#This Row],[シナリオ名称]],1)="①",1,
RIGHT(_対策工[[#This Row],[シナリオ名称]],1)="②",2,
RIGHT(_対策工[[#This Row],[シナリオ名称]],1)="③",3,
RIGHT(_対策工[[#This Row],[シナリオ名称]],1)="④",4,
ture,"")</f>
        <v/>
      </c>
      <c r="C392" s="3" t="str" cm="1">
        <f t="array" ref="C392">_xlfn.IFS(OR(_対策工[[#This Row],[シナリオ名称]]="",_対策工[[#This Row],[グループ番号]]=""),"",TRUE,COUNTIF(_xlfn.TAKE(_対策工[制御3],_対策工[[#This Row],[通し番号]]),_対策工[[#This Row],[制御3]]))</f>
        <v/>
      </c>
      <c r="D392" t="str">
        <f>_対策工[[#This Row],[シナリオ名称]]&amp;_対策工[[#This Row],[グループ番号]]</f>
        <v/>
      </c>
      <c r="E392" t="str" cm="1">
        <f t="array" ref="E392">_xlfn.IFS(_対策工[[#This Row],[グループ番号]]="","",TRUE,_xlfn.XLOOKUP(_対策工[[#This Row],[グループ番号]],_グループ[グループ番号],_グループ[施設番号]))</f>
        <v/>
      </c>
      <c r="F392" t="str" cm="1">
        <f t="array" ref="F392">_xlfn.IFS(_対策工[[#This Row],[グループ番号]]="","",TRUE,_xlfn.XLOOKUP(_対策工[[#This Row],[グループ番号]],_グループ[グループ番号],_グループ[地区名]))</f>
        <v/>
      </c>
      <c r="G392" t="str" cm="1">
        <f t="array" ref="G392">_xlfn.IFS(_対策工[[#This Row],[グループ番号]]="","",TRUE,_xlfn.XLOOKUP(_対策工[[#This Row],[グループ番号]],_グループ[グループ番号],_グループ[施設名]))</f>
        <v/>
      </c>
      <c r="H392" t="str" cm="1">
        <f t="array" ref="H392">_xlfn.IFS(_対策工[[#This Row],[グループ番号]]="","",TRUE,_xlfn.XLOOKUP(_対策工[[#This Row],[グループ番号]],_グループ[グループ番号],_グループ[形式/設備名]))</f>
        <v/>
      </c>
      <c r="I392" t="str" cm="1">
        <f t="array" ref="I392">_xlfn.IFS(_対策工[[#This Row],[グループ番号]]="","",TRUE,_xlfn.XLOOKUP(_対策工[[#This Row],[グループ番号]],_グループ[グループ番号],_グループ[規格/装置名]))</f>
        <v/>
      </c>
      <c r="J392" t="str" cm="1">
        <f t="array" ref="J392">_xlfn.IFS(_対策工[[#This Row],[グループ番号]]="","",TRUE,_xlfn.XLOOKUP(_対策工[[#This Row],[グループ番号]],_グループ[グループ番号],_グループ[規模/部位]))</f>
        <v/>
      </c>
      <c r="K392" s="11"/>
      <c r="L392" s="9"/>
      <c r="M392" s="3"/>
      <c r="N392" t="str" cm="1">
        <f t="array" ref="N392">_xlfn.IFS(OR(_対策工[[#This Row],[シナリオ名称]]="",_対策工[[#This Row],[グループ番号]]=""),"",TRUE,_対策工[[#This Row],[グループ番号]]&amp;"-"&amp;_対策工[[#This Row],[制御1]]*100+_対策工[[#This Row],[制御2]])</f>
        <v/>
      </c>
      <c r="Q392" s="14"/>
      <c r="S392" s="12"/>
      <c r="T392" s="3"/>
    </row>
    <row r="393" spans="1:20">
      <c r="A393" s="6" cm="1">
        <f t="array" ref="A393">ROW()-ROW(_対策工[#Headers])</f>
        <v>392</v>
      </c>
      <c r="B393" s="6" t="str" cm="1">
        <f t="array" ref="B393">_xlfn.IFS(_対策工[[#This Row],[シナリオ名称]]="","",
RIGHT(_対策工[[#This Row],[シナリオ名称]],1)="①",1,
RIGHT(_対策工[[#This Row],[シナリオ名称]],1)="②",2,
RIGHT(_対策工[[#This Row],[シナリオ名称]],1)="③",3,
RIGHT(_対策工[[#This Row],[シナリオ名称]],1)="④",4,
ture,"")</f>
        <v/>
      </c>
      <c r="C393" s="3" t="str" cm="1">
        <f t="array" ref="C393">_xlfn.IFS(OR(_対策工[[#This Row],[シナリオ名称]]="",_対策工[[#This Row],[グループ番号]]=""),"",TRUE,COUNTIF(_xlfn.TAKE(_対策工[制御3],_対策工[[#This Row],[通し番号]]),_対策工[[#This Row],[制御3]]))</f>
        <v/>
      </c>
      <c r="D393" t="str">
        <f>_対策工[[#This Row],[シナリオ名称]]&amp;_対策工[[#This Row],[グループ番号]]</f>
        <v/>
      </c>
      <c r="E393" t="str" cm="1">
        <f t="array" ref="E393">_xlfn.IFS(_対策工[[#This Row],[グループ番号]]="","",TRUE,_xlfn.XLOOKUP(_対策工[[#This Row],[グループ番号]],_グループ[グループ番号],_グループ[施設番号]))</f>
        <v/>
      </c>
      <c r="F393" t="str" cm="1">
        <f t="array" ref="F393">_xlfn.IFS(_対策工[[#This Row],[グループ番号]]="","",TRUE,_xlfn.XLOOKUP(_対策工[[#This Row],[グループ番号]],_グループ[グループ番号],_グループ[地区名]))</f>
        <v/>
      </c>
      <c r="G393" t="str" cm="1">
        <f t="array" ref="G393">_xlfn.IFS(_対策工[[#This Row],[グループ番号]]="","",TRUE,_xlfn.XLOOKUP(_対策工[[#This Row],[グループ番号]],_グループ[グループ番号],_グループ[施設名]))</f>
        <v/>
      </c>
      <c r="H393" t="str" cm="1">
        <f t="array" ref="H393">_xlfn.IFS(_対策工[[#This Row],[グループ番号]]="","",TRUE,_xlfn.XLOOKUP(_対策工[[#This Row],[グループ番号]],_グループ[グループ番号],_グループ[形式/設備名]))</f>
        <v/>
      </c>
      <c r="I393" t="str" cm="1">
        <f t="array" ref="I393">_xlfn.IFS(_対策工[[#This Row],[グループ番号]]="","",TRUE,_xlfn.XLOOKUP(_対策工[[#This Row],[グループ番号]],_グループ[グループ番号],_グループ[規格/装置名]))</f>
        <v/>
      </c>
      <c r="J393" t="str" cm="1">
        <f t="array" ref="J393">_xlfn.IFS(_対策工[[#This Row],[グループ番号]]="","",TRUE,_xlfn.XLOOKUP(_対策工[[#This Row],[グループ番号]],_グループ[グループ番号],_グループ[規模/部位]))</f>
        <v/>
      </c>
      <c r="K393" s="11"/>
      <c r="L393" s="9"/>
      <c r="M393" s="3"/>
      <c r="N393" t="str" cm="1">
        <f t="array" ref="N393">_xlfn.IFS(OR(_対策工[[#This Row],[シナリオ名称]]="",_対策工[[#This Row],[グループ番号]]=""),"",TRUE,_対策工[[#This Row],[グループ番号]]&amp;"-"&amp;_対策工[[#This Row],[制御1]]*100+_対策工[[#This Row],[制御2]])</f>
        <v/>
      </c>
      <c r="Q393" s="14"/>
      <c r="S393" s="12"/>
      <c r="T393" s="3"/>
    </row>
    <row r="394" spans="1:20">
      <c r="A394" s="6" cm="1">
        <f t="array" ref="A394">ROW()-ROW(_対策工[#Headers])</f>
        <v>393</v>
      </c>
      <c r="B394" s="6" t="str" cm="1">
        <f t="array" ref="B394">_xlfn.IFS(_対策工[[#This Row],[シナリオ名称]]="","",
RIGHT(_対策工[[#This Row],[シナリオ名称]],1)="①",1,
RIGHT(_対策工[[#This Row],[シナリオ名称]],1)="②",2,
RIGHT(_対策工[[#This Row],[シナリオ名称]],1)="③",3,
RIGHT(_対策工[[#This Row],[シナリオ名称]],1)="④",4,
ture,"")</f>
        <v/>
      </c>
      <c r="C394" s="3" t="str" cm="1">
        <f t="array" ref="C394">_xlfn.IFS(OR(_対策工[[#This Row],[シナリオ名称]]="",_対策工[[#This Row],[グループ番号]]=""),"",TRUE,COUNTIF(_xlfn.TAKE(_対策工[制御3],_対策工[[#This Row],[通し番号]]),_対策工[[#This Row],[制御3]]))</f>
        <v/>
      </c>
      <c r="D394" t="str">
        <f>_対策工[[#This Row],[シナリオ名称]]&amp;_対策工[[#This Row],[グループ番号]]</f>
        <v/>
      </c>
      <c r="E394" t="str" cm="1">
        <f t="array" ref="E394">_xlfn.IFS(_対策工[[#This Row],[グループ番号]]="","",TRUE,_xlfn.XLOOKUP(_対策工[[#This Row],[グループ番号]],_グループ[グループ番号],_グループ[施設番号]))</f>
        <v/>
      </c>
      <c r="F394" t="str" cm="1">
        <f t="array" ref="F394">_xlfn.IFS(_対策工[[#This Row],[グループ番号]]="","",TRUE,_xlfn.XLOOKUP(_対策工[[#This Row],[グループ番号]],_グループ[グループ番号],_グループ[地区名]))</f>
        <v/>
      </c>
      <c r="G394" t="str" cm="1">
        <f t="array" ref="G394">_xlfn.IFS(_対策工[[#This Row],[グループ番号]]="","",TRUE,_xlfn.XLOOKUP(_対策工[[#This Row],[グループ番号]],_グループ[グループ番号],_グループ[施設名]))</f>
        <v/>
      </c>
      <c r="H394" t="str" cm="1">
        <f t="array" ref="H394">_xlfn.IFS(_対策工[[#This Row],[グループ番号]]="","",TRUE,_xlfn.XLOOKUP(_対策工[[#This Row],[グループ番号]],_グループ[グループ番号],_グループ[形式/設備名]))</f>
        <v/>
      </c>
      <c r="I394" t="str" cm="1">
        <f t="array" ref="I394">_xlfn.IFS(_対策工[[#This Row],[グループ番号]]="","",TRUE,_xlfn.XLOOKUP(_対策工[[#This Row],[グループ番号]],_グループ[グループ番号],_グループ[規格/装置名]))</f>
        <v/>
      </c>
      <c r="J394" t="str" cm="1">
        <f t="array" ref="J394">_xlfn.IFS(_対策工[[#This Row],[グループ番号]]="","",TRUE,_xlfn.XLOOKUP(_対策工[[#This Row],[グループ番号]],_グループ[グループ番号],_グループ[規模/部位]))</f>
        <v/>
      </c>
      <c r="K394" s="11"/>
      <c r="L394" s="9"/>
      <c r="M394" s="3"/>
      <c r="N394" t="str" cm="1">
        <f t="array" ref="N394">_xlfn.IFS(OR(_対策工[[#This Row],[シナリオ名称]]="",_対策工[[#This Row],[グループ番号]]=""),"",TRUE,_対策工[[#This Row],[グループ番号]]&amp;"-"&amp;_対策工[[#This Row],[制御1]]*100+_対策工[[#This Row],[制御2]])</f>
        <v/>
      </c>
      <c r="Q394" s="14"/>
      <c r="S394" s="12"/>
      <c r="T394" s="3"/>
    </row>
    <row r="395" spans="1:20">
      <c r="A395" s="6" cm="1">
        <f t="array" ref="A395">ROW()-ROW(_対策工[#Headers])</f>
        <v>394</v>
      </c>
      <c r="B395" s="6" t="str" cm="1">
        <f t="array" ref="B395">_xlfn.IFS(_対策工[[#This Row],[シナリオ名称]]="","",
RIGHT(_対策工[[#This Row],[シナリオ名称]],1)="①",1,
RIGHT(_対策工[[#This Row],[シナリオ名称]],1)="②",2,
RIGHT(_対策工[[#This Row],[シナリオ名称]],1)="③",3,
RIGHT(_対策工[[#This Row],[シナリオ名称]],1)="④",4,
ture,"")</f>
        <v/>
      </c>
      <c r="C395" s="3" t="str" cm="1">
        <f t="array" ref="C395">_xlfn.IFS(OR(_対策工[[#This Row],[シナリオ名称]]="",_対策工[[#This Row],[グループ番号]]=""),"",TRUE,COUNTIF(_xlfn.TAKE(_対策工[制御3],_対策工[[#This Row],[通し番号]]),_対策工[[#This Row],[制御3]]))</f>
        <v/>
      </c>
      <c r="D395" t="str">
        <f>_対策工[[#This Row],[シナリオ名称]]&amp;_対策工[[#This Row],[グループ番号]]</f>
        <v/>
      </c>
      <c r="E395" t="str" cm="1">
        <f t="array" ref="E395">_xlfn.IFS(_対策工[[#This Row],[グループ番号]]="","",TRUE,_xlfn.XLOOKUP(_対策工[[#This Row],[グループ番号]],_グループ[グループ番号],_グループ[施設番号]))</f>
        <v/>
      </c>
      <c r="F395" t="str" cm="1">
        <f t="array" ref="F395">_xlfn.IFS(_対策工[[#This Row],[グループ番号]]="","",TRUE,_xlfn.XLOOKUP(_対策工[[#This Row],[グループ番号]],_グループ[グループ番号],_グループ[地区名]))</f>
        <v/>
      </c>
      <c r="G395" t="str" cm="1">
        <f t="array" ref="G395">_xlfn.IFS(_対策工[[#This Row],[グループ番号]]="","",TRUE,_xlfn.XLOOKUP(_対策工[[#This Row],[グループ番号]],_グループ[グループ番号],_グループ[施設名]))</f>
        <v/>
      </c>
      <c r="H395" t="str" cm="1">
        <f t="array" ref="H395">_xlfn.IFS(_対策工[[#This Row],[グループ番号]]="","",TRUE,_xlfn.XLOOKUP(_対策工[[#This Row],[グループ番号]],_グループ[グループ番号],_グループ[形式/設備名]))</f>
        <v/>
      </c>
      <c r="I395" t="str" cm="1">
        <f t="array" ref="I395">_xlfn.IFS(_対策工[[#This Row],[グループ番号]]="","",TRUE,_xlfn.XLOOKUP(_対策工[[#This Row],[グループ番号]],_グループ[グループ番号],_グループ[規格/装置名]))</f>
        <v/>
      </c>
      <c r="J395" t="str" cm="1">
        <f t="array" ref="J395">_xlfn.IFS(_対策工[[#This Row],[グループ番号]]="","",TRUE,_xlfn.XLOOKUP(_対策工[[#This Row],[グループ番号]],_グループ[グループ番号],_グループ[規模/部位]))</f>
        <v/>
      </c>
      <c r="K395" s="11"/>
      <c r="L395" s="9"/>
      <c r="M395" s="3"/>
      <c r="N395" t="str" cm="1">
        <f t="array" ref="N395">_xlfn.IFS(OR(_対策工[[#This Row],[シナリオ名称]]="",_対策工[[#This Row],[グループ番号]]=""),"",TRUE,_対策工[[#This Row],[グループ番号]]&amp;"-"&amp;_対策工[[#This Row],[制御1]]*100+_対策工[[#This Row],[制御2]])</f>
        <v/>
      </c>
      <c r="Q395" s="14"/>
      <c r="S395" s="12"/>
      <c r="T395" s="3"/>
    </row>
    <row r="396" spans="1:20">
      <c r="A396" s="6" cm="1">
        <f t="array" ref="A396">ROW()-ROW(_対策工[#Headers])</f>
        <v>395</v>
      </c>
      <c r="B396" s="6" t="str" cm="1">
        <f t="array" ref="B396">_xlfn.IFS(_対策工[[#This Row],[シナリオ名称]]="","",
RIGHT(_対策工[[#This Row],[シナリオ名称]],1)="①",1,
RIGHT(_対策工[[#This Row],[シナリオ名称]],1)="②",2,
RIGHT(_対策工[[#This Row],[シナリオ名称]],1)="③",3,
RIGHT(_対策工[[#This Row],[シナリオ名称]],1)="④",4,
ture,"")</f>
        <v/>
      </c>
      <c r="C396" s="3" t="str" cm="1">
        <f t="array" ref="C396">_xlfn.IFS(OR(_対策工[[#This Row],[シナリオ名称]]="",_対策工[[#This Row],[グループ番号]]=""),"",TRUE,COUNTIF(_xlfn.TAKE(_対策工[制御3],_対策工[[#This Row],[通し番号]]),_対策工[[#This Row],[制御3]]))</f>
        <v/>
      </c>
      <c r="D396" t="str">
        <f>_対策工[[#This Row],[シナリオ名称]]&amp;_対策工[[#This Row],[グループ番号]]</f>
        <v/>
      </c>
      <c r="E396" t="str" cm="1">
        <f t="array" ref="E396">_xlfn.IFS(_対策工[[#This Row],[グループ番号]]="","",TRUE,_xlfn.XLOOKUP(_対策工[[#This Row],[グループ番号]],_グループ[グループ番号],_グループ[施設番号]))</f>
        <v/>
      </c>
      <c r="F396" t="str" cm="1">
        <f t="array" ref="F396">_xlfn.IFS(_対策工[[#This Row],[グループ番号]]="","",TRUE,_xlfn.XLOOKUP(_対策工[[#This Row],[グループ番号]],_グループ[グループ番号],_グループ[地区名]))</f>
        <v/>
      </c>
      <c r="G396" t="str" cm="1">
        <f t="array" ref="G396">_xlfn.IFS(_対策工[[#This Row],[グループ番号]]="","",TRUE,_xlfn.XLOOKUP(_対策工[[#This Row],[グループ番号]],_グループ[グループ番号],_グループ[施設名]))</f>
        <v/>
      </c>
      <c r="H396" t="str" cm="1">
        <f t="array" ref="H396">_xlfn.IFS(_対策工[[#This Row],[グループ番号]]="","",TRUE,_xlfn.XLOOKUP(_対策工[[#This Row],[グループ番号]],_グループ[グループ番号],_グループ[形式/設備名]))</f>
        <v/>
      </c>
      <c r="I396" t="str" cm="1">
        <f t="array" ref="I396">_xlfn.IFS(_対策工[[#This Row],[グループ番号]]="","",TRUE,_xlfn.XLOOKUP(_対策工[[#This Row],[グループ番号]],_グループ[グループ番号],_グループ[規格/装置名]))</f>
        <v/>
      </c>
      <c r="J396" t="str" cm="1">
        <f t="array" ref="J396">_xlfn.IFS(_対策工[[#This Row],[グループ番号]]="","",TRUE,_xlfn.XLOOKUP(_対策工[[#This Row],[グループ番号]],_グループ[グループ番号],_グループ[規模/部位]))</f>
        <v/>
      </c>
      <c r="K396" s="11"/>
      <c r="L396" s="9"/>
      <c r="M396" s="3"/>
      <c r="N396" t="str" cm="1">
        <f t="array" ref="N396">_xlfn.IFS(OR(_対策工[[#This Row],[シナリオ名称]]="",_対策工[[#This Row],[グループ番号]]=""),"",TRUE,_対策工[[#This Row],[グループ番号]]&amp;"-"&amp;_対策工[[#This Row],[制御1]]*100+_対策工[[#This Row],[制御2]])</f>
        <v/>
      </c>
      <c r="Q396" s="14"/>
      <c r="S396" s="12"/>
      <c r="T396" s="3"/>
    </row>
    <row r="397" spans="1:20">
      <c r="A397" s="6" cm="1">
        <f t="array" ref="A397">ROW()-ROW(_対策工[#Headers])</f>
        <v>396</v>
      </c>
      <c r="B397" s="6" t="str" cm="1">
        <f t="array" ref="B397">_xlfn.IFS(_対策工[[#This Row],[シナリオ名称]]="","",
RIGHT(_対策工[[#This Row],[シナリオ名称]],1)="①",1,
RIGHT(_対策工[[#This Row],[シナリオ名称]],1)="②",2,
RIGHT(_対策工[[#This Row],[シナリオ名称]],1)="③",3,
RIGHT(_対策工[[#This Row],[シナリオ名称]],1)="④",4,
ture,"")</f>
        <v/>
      </c>
      <c r="C397" s="3" t="str" cm="1">
        <f t="array" ref="C397">_xlfn.IFS(OR(_対策工[[#This Row],[シナリオ名称]]="",_対策工[[#This Row],[グループ番号]]=""),"",TRUE,COUNTIF(_xlfn.TAKE(_対策工[制御3],_対策工[[#This Row],[通し番号]]),_対策工[[#This Row],[制御3]]))</f>
        <v/>
      </c>
      <c r="D397" t="str">
        <f>_対策工[[#This Row],[シナリオ名称]]&amp;_対策工[[#This Row],[グループ番号]]</f>
        <v/>
      </c>
      <c r="E397" t="str" cm="1">
        <f t="array" ref="E397">_xlfn.IFS(_対策工[[#This Row],[グループ番号]]="","",TRUE,_xlfn.XLOOKUP(_対策工[[#This Row],[グループ番号]],_グループ[グループ番号],_グループ[施設番号]))</f>
        <v/>
      </c>
      <c r="F397" t="str" cm="1">
        <f t="array" ref="F397">_xlfn.IFS(_対策工[[#This Row],[グループ番号]]="","",TRUE,_xlfn.XLOOKUP(_対策工[[#This Row],[グループ番号]],_グループ[グループ番号],_グループ[地区名]))</f>
        <v/>
      </c>
      <c r="G397" t="str" cm="1">
        <f t="array" ref="G397">_xlfn.IFS(_対策工[[#This Row],[グループ番号]]="","",TRUE,_xlfn.XLOOKUP(_対策工[[#This Row],[グループ番号]],_グループ[グループ番号],_グループ[施設名]))</f>
        <v/>
      </c>
      <c r="H397" t="str" cm="1">
        <f t="array" ref="H397">_xlfn.IFS(_対策工[[#This Row],[グループ番号]]="","",TRUE,_xlfn.XLOOKUP(_対策工[[#This Row],[グループ番号]],_グループ[グループ番号],_グループ[形式/設備名]))</f>
        <v/>
      </c>
      <c r="I397" t="str" cm="1">
        <f t="array" ref="I397">_xlfn.IFS(_対策工[[#This Row],[グループ番号]]="","",TRUE,_xlfn.XLOOKUP(_対策工[[#This Row],[グループ番号]],_グループ[グループ番号],_グループ[規格/装置名]))</f>
        <v/>
      </c>
      <c r="J397" t="str" cm="1">
        <f t="array" ref="J397">_xlfn.IFS(_対策工[[#This Row],[グループ番号]]="","",TRUE,_xlfn.XLOOKUP(_対策工[[#This Row],[グループ番号]],_グループ[グループ番号],_グループ[規模/部位]))</f>
        <v/>
      </c>
      <c r="K397" s="11"/>
      <c r="L397" s="9"/>
      <c r="M397" s="3"/>
      <c r="N397" t="str" cm="1">
        <f t="array" ref="N397">_xlfn.IFS(OR(_対策工[[#This Row],[シナリオ名称]]="",_対策工[[#This Row],[グループ番号]]=""),"",TRUE,_対策工[[#This Row],[グループ番号]]&amp;"-"&amp;_対策工[[#This Row],[制御1]]*100+_対策工[[#This Row],[制御2]])</f>
        <v/>
      </c>
      <c r="Q397" s="14"/>
      <c r="S397" s="12"/>
      <c r="T397" s="3"/>
    </row>
    <row r="398" spans="1:20">
      <c r="A398" s="6" cm="1">
        <f t="array" ref="A398">ROW()-ROW(_対策工[#Headers])</f>
        <v>397</v>
      </c>
      <c r="B398" s="6" t="str" cm="1">
        <f t="array" ref="B398">_xlfn.IFS(_対策工[[#This Row],[シナリオ名称]]="","",
RIGHT(_対策工[[#This Row],[シナリオ名称]],1)="①",1,
RIGHT(_対策工[[#This Row],[シナリオ名称]],1)="②",2,
RIGHT(_対策工[[#This Row],[シナリオ名称]],1)="③",3,
RIGHT(_対策工[[#This Row],[シナリオ名称]],1)="④",4,
ture,"")</f>
        <v/>
      </c>
      <c r="C398" s="3" t="str" cm="1">
        <f t="array" ref="C398">_xlfn.IFS(OR(_対策工[[#This Row],[シナリオ名称]]="",_対策工[[#This Row],[グループ番号]]=""),"",TRUE,COUNTIF(_xlfn.TAKE(_対策工[制御3],_対策工[[#This Row],[通し番号]]),_対策工[[#This Row],[制御3]]))</f>
        <v/>
      </c>
      <c r="D398" t="str">
        <f>_対策工[[#This Row],[シナリオ名称]]&amp;_対策工[[#This Row],[グループ番号]]</f>
        <v/>
      </c>
      <c r="E398" t="str" cm="1">
        <f t="array" ref="E398">_xlfn.IFS(_対策工[[#This Row],[グループ番号]]="","",TRUE,_xlfn.XLOOKUP(_対策工[[#This Row],[グループ番号]],_グループ[グループ番号],_グループ[施設番号]))</f>
        <v/>
      </c>
      <c r="F398" t="str" cm="1">
        <f t="array" ref="F398">_xlfn.IFS(_対策工[[#This Row],[グループ番号]]="","",TRUE,_xlfn.XLOOKUP(_対策工[[#This Row],[グループ番号]],_グループ[グループ番号],_グループ[地区名]))</f>
        <v/>
      </c>
      <c r="G398" t="str" cm="1">
        <f t="array" ref="G398">_xlfn.IFS(_対策工[[#This Row],[グループ番号]]="","",TRUE,_xlfn.XLOOKUP(_対策工[[#This Row],[グループ番号]],_グループ[グループ番号],_グループ[施設名]))</f>
        <v/>
      </c>
      <c r="H398" t="str" cm="1">
        <f t="array" ref="H398">_xlfn.IFS(_対策工[[#This Row],[グループ番号]]="","",TRUE,_xlfn.XLOOKUP(_対策工[[#This Row],[グループ番号]],_グループ[グループ番号],_グループ[形式/設備名]))</f>
        <v/>
      </c>
      <c r="I398" t="str" cm="1">
        <f t="array" ref="I398">_xlfn.IFS(_対策工[[#This Row],[グループ番号]]="","",TRUE,_xlfn.XLOOKUP(_対策工[[#This Row],[グループ番号]],_グループ[グループ番号],_グループ[規格/装置名]))</f>
        <v/>
      </c>
      <c r="J398" t="str" cm="1">
        <f t="array" ref="J398">_xlfn.IFS(_対策工[[#This Row],[グループ番号]]="","",TRUE,_xlfn.XLOOKUP(_対策工[[#This Row],[グループ番号]],_グループ[グループ番号],_グループ[規模/部位]))</f>
        <v/>
      </c>
      <c r="K398" s="11"/>
      <c r="L398" s="9"/>
      <c r="M398" s="3"/>
      <c r="N398" t="str" cm="1">
        <f t="array" ref="N398">_xlfn.IFS(OR(_対策工[[#This Row],[シナリオ名称]]="",_対策工[[#This Row],[グループ番号]]=""),"",TRUE,_対策工[[#This Row],[グループ番号]]&amp;"-"&amp;_対策工[[#This Row],[制御1]]*100+_対策工[[#This Row],[制御2]])</f>
        <v/>
      </c>
      <c r="Q398" s="14"/>
      <c r="S398" s="12"/>
      <c r="T398" s="3"/>
    </row>
    <row r="399" spans="1:20">
      <c r="A399" s="6" cm="1">
        <f t="array" ref="A399">ROW()-ROW(_対策工[#Headers])</f>
        <v>398</v>
      </c>
      <c r="B399" s="6" t="str" cm="1">
        <f t="array" ref="B399">_xlfn.IFS(_対策工[[#This Row],[シナリオ名称]]="","",
RIGHT(_対策工[[#This Row],[シナリオ名称]],1)="①",1,
RIGHT(_対策工[[#This Row],[シナリオ名称]],1)="②",2,
RIGHT(_対策工[[#This Row],[シナリオ名称]],1)="③",3,
RIGHT(_対策工[[#This Row],[シナリオ名称]],1)="④",4,
ture,"")</f>
        <v/>
      </c>
      <c r="C399" s="3" t="str" cm="1">
        <f t="array" ref="C399">_xlfn.IFS(OR(_対策工[[#This Row],[シナリオ名称]]="",_対策工[[#This Row],[グループ番号]]=""),"",TRUE,COUNTIF(_xlfn.TAKE(_対策工[制御3],_対策工[[#This Row],[通し番号]]),_対策工[[#This Row],[制御3]]))</f>
        <v/>
      </c>
      <c r="D399" t="str">
        <f>_対策工[[#This Row],[シナリオ名称]]&amp;_対策工[[#This Row],[グループ番号]]</f>
        <v/>
      </c>
      <c r="E399" t="str" cm="1">
        <f t="array" ref="E399">_xlfn.IFS(_対策工[[#This Row],[グループ番号]]="","",TRUE,_xlfn.XLOOKUP(_対策工[[#This Row],[グループ番号]],_グループ[グループ番号],_グループ[施設番号]))</f>
        <v/>
      </c>
      <c r="F399" t="str" cm="1">
        <f t="array" ref="F399">_xlfn.IFS(_対策工[[#This Row],[グループ番号]]="","",TRUE,_xlfn.XLOOKUP(_対策工[[#This Row],[グループ番号]],_グループ[グループ番号],_グループ[地区名]))</f>
        <v/>
      </c>
      <c r="G399" t="str" cm="1">
        <f t="array" ref="G399">_xlfn.IFS(_対策工[[#This Row],[グループ番号]]="","",TRUE,_xlfn.XLOOKUP(_対策工[[#This Row],[グループ番号]],_グループ[グループ番号],_グループ[施設名]))</f>
        <v/>
      </c>
      <c r="H399" t="str" cm="1">
        <f t="array" ref="H399">_xlfn.IFS(_対策工[[#This Row],[グループ番号]]="","",TRUE,_xlfn.XLOOKUP(_対策工[[#This Row],[グループ番号]],_グループ[グループ番号],_グループ[形式/設備名]))</f>
        <v/>
      </c>
      <c r="I399" t="str" cm="1">
        <f t="array" ref="I399">_xlfn.IFS(_対策工[[#This Row],[グループ番号]]="","",TRUE,_xlfn.XLOOKUP(_対策工[[#This Row],[グループ番号]],_グループ[グループ番号],_グループ[規格/装置名]))</f>
        <v/>
      </c>
      <c r="J399" t="str" cm="1">
        <f t="array" ref="J399">_xlfn.IFS(_対策工[[#This Row],[グループ番号]]="","",TRUE,_xlfn.XLOOKUP(_対策工[[#This Row],[グループ番号]],_グループ[グループ番号],_グループ[規模/部位]))</f>
        <v/>
      </c>
      <c r="K399" s="11"/>
      <c r="L399" s="9"/>
      <c r="M399" s="3"/>
      <c r="N399" t="str" cm="1">
        <f t="array" ref="N399">_xlfn.IFS(OR(_対策工[[#This Row],[シナリオ名称]]="",_対策工[[#This Row],[グループ番号]]=""),"",TRUE,_対策工[[#This Row],[グループ番号]]&amp;"-"&amp;_対策工[[#This Row],[制御1]]*100+_対策工[[#This Row],[制御2]])</f>
        <v/>
      </c>
      <c r="Q399" s="14"/>
      <c r="S399" s="12"/>
      <c r="T399" s="3"/>
    </row>
    <row r="400" spans="1:20">
      <c r="A400" s="6" cm="1">
        <f t="array" ref="A400">ROW()-ROW(_対策工[#Headers])</f>
        <v>399</v>
      </c>
      <c r="B400" s="6" t="str" cm="1">
        <f t="array" ref="B400">_xlfn.IFS(_対策工[[#This Row],[シナリオ名称]]="","",
RIGHT(_対策工[[#This Row],[シナリオ名称]],1)="①",1,
RIGHT(_対策工[[#This Row],[シナリオ名称]],1)="②",2,
RIGHT(_対策工[[#This Row],[シナリオ名称]],1)="③",3,
RIGHT(_対策工[[#This Row],[シナリオ名称]],1)="④",4,
ture,"")</f>
        <v/>
      </c>
      <c r="C400" s="3" t="str" cm="1">
        <f t="array" ref="C400">_xlfn.IFS(OR(_対策工[[#This Row],[シナリオ名称]]="",_対策工[[#This Row],[グループ番号]]=""),"",TRUE,COUNTIF(_xlfn.TAKE(_対策工[制御3],_対策工[[#This Row],[通し番号]]),_対策工[[#This Row],[制御3]]))</f>
        <v/>
      </c>
      <c r="D400" t="str">
        <f>_対策工[[#This Row],[シナリオ名称]]&amp;_対策工[[#This Row],[グループ番号]]</f>
        <v/>
      </c>
      <c r="E400" t="str" cm="1">
        <f t="array" ref="E400">_xlfn.IFS(_対策工[[#This Row],[グループ番号]]="","",TRUE,_xlfn.XLOOKUP(_対策工[[#This Row],[グループ番号]],_グループ[グループ番号],_グループ[施設番号]))</f>
        <v/>
      </c>
      <c r="F400" t="str" cm="1">
        <f t="array" ref="F400">_xlfn.IFS(_対策工[[#This Row],[グループ番号]]="","",TRUE,_xlfn.XLOOKUP(_対策工[[#This Row],[グループ番号]],_グループ[グループ番号],_グループ[地区名]))</f>
        <v/>
      </c>
      <c r="G400" t="str" cm="1">
        <f t="array" ref="G400">_xlfn.IFS(_対策工[[#This Row],[グループ番号]]="","",TRUE,_xlfn.XLOOKUP(_対策工[[#This Row],[グループ番号]],_グループ[グループ番号],_グループ[施設名]))</f>
        <v/>
      </c>
      <c r="H400" t="str" cm="1">
        <f t="array" ref="H400">_xlfn.IFS(_対策工[[#This Row],[グループ番号]]="","",TRUE,_xlfn.XLOOKUP(_対策工[[#This Row],[グループ番号]],_グループ[グループ番号],_グループ[形式/設備名]))</f>
        <v/>
      </c>
      <c r="I400" t="str" cm="1">
        <f t="array" ref="I400">_xlfn.IFS(_対策工[[#This Row],[グループ番号]]="","",TRUE,_xlfn.XLOOKUP(_対策工[[#This Row],[グループ番号]],_グループ[グループ番号],_グループ[規格/装置名]))</f>
        <v/>
      </c>
      <c r="J400" t="str" cm="1">
        <f t="array" ref="J400">_xlfn.IFS(_対策工[[#This Row],[グループ番号]]="","",TRUE,_xlfn.XLOOKUP(_対策工[[#This Row],[グループ番号]],_グループ[グループ番号],_グループ[規模/部位]))</f>
        <v/>
      </c>
      <c r="K400" s="11"/>
      <c r="L400" s="9"/>
      <c r="M400" s="3"/>
      <c r="N400" t="str" cm="1">
        <f t="array" ref="N400">_xlfn.IFS(OR(_対策工[[#This Row],[シナリオ名称]]="",_対策工[[#This Row],[グループ番号]]=""),"",TRUE,_対策工[[#This Row],[グループ番号]]&amp;"-"&amp;_対策工[[#This Row],[制御1]]*100+_対策工[[#This Row],[制御2]])</f>
        <v/>
      </c>
      <c r="Q400" s="14"/>
      <c r="S400" s="12"/>
      <c r="T400" s="3"/>
    </row>
    <row r="401" spans="1:20">
      <c r="A401" s="6" cm="1">
        <f t="array" ref="A401">ROW()-ROW(_対策工[#Headers])</f>
        <v>400</v>
      </c>
      <c r="B401" s="6" t="str" cm="1">
        <f t="array" ref="B401">_xlfn.IFS(_対策工[[#This Row],[シナリオ名称]]="","",
RIGHT(_対策工[[#This Row],[シナリオ名称]],1)="①",1,
RIGHT(_対策工[[#This Row],[シナリオ名称]],1)="②",2,
RIGHT(_対策工[[#This Row],[シナリオ名称]],1)="③",3,
RIGHT(_対策工[[#This Row],[シナリオ名称]],1)="④",4,
ture,"")</f>
        <v/>
      </c>
      <c r="C401" s="3" t="str" cm="1">
        <f t="array" ref="C401">_xlfn.IFS(OR(_対策工[[#This Row],[シナリオ名称]]="",_対策工[[#This Row],[グループ番号]]=""),"",TRUE,COUNTIF(_xlfn.TAKE(_対策工[制御3],_対策工[[#This Row],[通し番号]]),_対策工[[#This Row],[制御3]]))</f>
        <v/>
      </c>
      <c r="D401" t="str">
        <f>_対策工[[#This Row],[シナリオ名称]]&amp;_対策工[[#This Row],[グループ番号]]</f>
        <v/>
      </c>
      <c r="E401" t="str" cm="1">
        <f t="array" ref="E401">_xlfn.IFS(_対策工[[#This Row],[グループ番号]]="","",TRUE,_xlfn.XLOOKUP(_対策工[[#This Row],[グループ番号]],_グループ[グループ番号],_グループ[施設番号]))</f>
        <v/>
      </c>
      <c r="F401" t="str" cm="1">
        <f t="array" ref="F401">_xlfn.IFS(_対策工[[#This Row],[グループ番号]]="","",TRUE,_xlfn.XLOOKUP(_対策工[[#This Row],[グループ番号]],_グループ[グループ番号],_グループ[地区名]))</f>
        <v/>
      </c>
      <c r="G401" t="str" cm="1">
        <f t="array" ref="G401">_xlfn.IFS(_対策工[[#This Row],[グループ番号]]="","",TRUE,_xlfn.XLOOKUP(_対策工[[#This Row],[グループ番号]],_グループ[グループ番号],_グループ[施設名]))</f>
        <v/>
      </c>
      <c r="H401" t="str" cm="1">
        <f t="array" ref="H401">_xlfn.IFS(_対策工[[#This Row],[グループ番号]]="","",TRUE,_xlfn.XLOOKUP(_対策工[[#This Row],[グループ番号]],_グループ[グループ番号],_グループ[形式/設備名]))</f>
        <v/>
      </c>
      <c r="I401" t="str" cm="1">
        <f t="array" ref="I401">_xlfn.IFS(_対策工[[#This Row],[グループ番号]]="","",TRUE,_xlfn.XLOOKUP(_対策工[[#This Row],[グループ番号]],_グループ[グループ番号],_グループ[規格/装置名]))</f>
        <v/>
      </c>
      <c r="J401" t="str" cm="1">
        <f t="array" ref="J401">_xlfn.IFS(_対策工[[#This Row],[グループ番号]]="","",TRUE,_xlfn.XLOOKUP(_対策工[[#This Row],[グループ番号]],_グループ[グループ番号],_グループ[規模/部位]))</f>
        <v/>
      </c>
      <c r="K401" s="11"/>
      <c r="L401" s="9"/>
      <c r="M401" s="3"/>
      <c r="N401" t="str" cm="1">
        <f t="array" ref="N401">_xlfn.IFS(OR(_対策工[[#This Row],[シナリオ名称]]="",_対策工[[#This Row],[グループ番号]]=""),"",TRUE,_対策工[[#This Row],[グループ番号]]&amp;"-"&amp;_対策工[[#This Row],[制御1]]*100+_対策工[[#This Row],[制御2]])</f>
        <v/>
      </c>
      <c r="Q401" s="14"/>
      <c r="S401" s="12"/>
      <c r="T401" s="3"/>
    </row>
    <row r="402" spans="1:20">
      <c r="A402" s="6" cm="1">
        <f t="array" ref="A402">ROW()-ROW(_対策工[#Headers])</f>
        <v>401</v>
      </c>
      <c r="B402" s="6" t="str" cm="1">
        <f t="array" ref="B402">_xlfn.IFS(_対策工[[#This Row],[シナリオ名称]]="","",
RIGHT(_対策工[[#This Row],[シナリオ名称]],1)="①",1,
RIGHT(_対策工[[#This Row],[シナリオ名称]],1)="②",2,
RIGHT(_対策工[[#This Row],[シナリオ名称]],1)="③",3,
RIGHT(_対策工[[#This Row],[シナリオ名称]],1)="④",4,
ture,"")</f>
        <v/>
      </c>
      <c r="C402" s="3" t="str" cm="1">
        <f t="array" ref="C402">_xlfn.IFS(OR(_対策工[[#This Row],[シナリオ名称]]="",_対策工[[#This Row],[グループ番号]]=""),"",TRUE,COUNTIF(_xlfn.TAKE(_対策工[制御3],_対策工[[#This Row],[通し番号]]),_対策工[[#This Row],[制御3]]))</f>
        <v/>
      </c>
      <c r="D402" t="str">
        <f>_対策工[[#This Row],[シナリオ名称]]&amp;_対策工[[#This Row],[グループ番号]]</f>
        <v/>
      </c>
      <c r="E402" t="str" cm="1">
        <f t="array" ref="E402">_xlfn.IFS(_対策工[[#This Row],[グループ番号]]="","",TRUE,_xlfn.XLOOKUP(_対策工[[#This Row],[グループ番号]],_グループ[グループ番号],_グループ[施設番号]))</f>
        <v/>
      </c>
      <c r="F402" t="str" cm="1">
        <f t="array" ref="F402">_xlfn.IFS(_対策工[[#This Row],[グループ番号]]="","",TRUE,_xlfn.XLOOKUP(_対策工[[#This Row],[グループ番号]],_グループ[グループ番号],_グループ[地区名]))</f>
        <v/>
      </c>
      <c r="G402" t="str" cm="1">
        <f t="array" ref="G402">_xlfn.IFS(_対策工[[#This Row],[グループ番号]]="","",TRUE,_xlfn.XLOOKUP(_対策工[[#This Row],[グループ番号]],_グループ[グループ番号],_グループ[施設名]))</f>
        <v/>
      </c>
      <c r="H402" t="str" cm="1">
        <f t="array" ref="H402">_xlfn.IFS(_対策工[[#This Row],[グループ番号]]="","",TRUE,_xlfn.XLOOKUP(_対策工[[#This Row],[グループ番号]],_グループ[グループ番号],_グループ[形式/設備名]))</f>
        <v/>
      </c>
      <c r="I402" t="str" cm="1">
        <f t="array" ref="I402">_xlfn.IFS(_対策工[[#This Row],[グループ番号]]="","",TRUE,_xlfn.XLOOKUP(_対策工[[#This Row],[グループ番号]],_グループ[グループ番号],_グループ[規格/装置名]))</f>
        <v/>
      </c>
      <c r="J402" t="str" cm="1">
        <f t="array" ref="J402">_xlfn.IFS(_対策工[[#This Row],[グループ番号]]="","",TRUE,_xlfn.XLOOKUP(_対策工[[#This Row],[グループ番号]],_グループ[グループ番号],_グループ[規模/部位]))</f>
        <v/>
      </c>
      <c r="K402" s="11"/>
      <c r="L402" s="9"/>
      <c r="M402" s="3"/>
      <c r="N402" t="str" cm="1">
        <f t="array" ref="N402">_xlfn.IFS(OR(_対策工[[#This Row],[シナリオ名称]]="",_対策工[[#This Row],[グループ番号]]=""),"",TRUE,_対策工[[#This Row],[グループ番号]]&amp;"-"&amp;_対策工[[#This Row],[制御1]]*100+_対策工[[#This Row],[制御2]])</f>
        <v/>
      </c>
      <c r="Q402" s="14"/>
      <c r="S402" s="12"/>
      <c r="T402" s="3"/>
    </row>
    <row r="403" spans="1:20">
      <c r="A403" s="6" cm="1">
        <f t="array" ref="A403">ROW()-ROW(_対策工[#Headers])</f>
        <v>402</v>
      </c>
      <c r="B403" s="6" t="str" cm="1">
        <f t="array" ref="B403">_xlfn.IFS(_対策工[[#This Row],[シナリオ名称]]="","",
RIGHT(_対策工[[#This Row],[シナリオ名称]],1)="①",1,
RIGHT(_対策工[[#This Row],[シナリオ名称]],1)="②",2,
RIGHT(_対策工[[#This Row],[シナリオ名称]],1)="③",3,
RIGHT(_対策工[[#This Row],[シナリオ名称]],1)="④",4,
ture,"")</f>
        <v/>
      </c>
      <c r="C403" s="3" t="str" cm="1">
        <f t="array" ref="C403">_xlfn.IFS(OR(_対策工[[#This Row],[シナリオ名称]]="",_対策工[[#This Row],[グループ番号]]=""),"",TRUE,COUNTIF(_xlfn.TAKE(_対策工[制御3],_対策工[[#This Row],[通し番号]]),_対策工[[#This Row],[制御3]]))</f>
        <v/>
      </c>
      <c r="D403" t="str">
        <f>_対策工[[#This Row],[シナリオ名称]]&amp;_対策工[[#This Row],[グループ番号]]</f>
        <v/>
      </c>
      <c r="E403" t="str" cm="1">
        <f t="array" ref="E403">_xlfn.IFS(_対策工[[#This Row],[グループ番号]]="","",TRUE,_xlfn.XLOOKUP(_対策工[[#This Row],[グループ番号]],_グループ[グループ番号],_グループ[施設番号]))</f>
        <v/>
      </c>
      <c r="F403" t="str" cm="1">
        <f t="array" ref="F403">_xlfn.IFS(_対策工[[#This Row],[グループ番号]]="","",TRUE,_xlfn.XLOOKUP(_対策工[[#This Row],[グループ番号]],_グループ[グループ番号],_グループ[地区名]))</f>
        <v/>
      </c>
      <c r="G403" t="str" cm="1">
        <f t="array" ref="G403">_xlfn.IFS(_対策工[[#This Row],[グループ番号]]="","",TRUE,_xlfn.XLOOKUP(_対策工[[#This Row],[グループ番号]],_グループ[グループ番号],_グループ[施設名]))</f>
        <v/>
      </c>
      <c r="H403" t="str" cm="1">
        <f t="array" ref="H403">_xlfn.IFS(_対策工[[#This Row],[グループ番号]]="","",TRUE,_xlfn.XLOOKUP(_対策工[[#This Row],[グループ番号]],_グループ[グループ番号],_グループ[形式/設備名]))</f>
        <v/>
      </c>
      <c r="I403" t="str" cm="1">
        <f t="array" ref="I403">_xlfn.IFS(_対策工[[#This Row],[グループ番号]]="","",TRUE,_xlfn.XLOOKUP(_対策工[[#This Row],[グループ番号]],_グループ[グループ番号],_グループ[規格/装置名]))</f>
        <v/>
      </c>
      <c r="J403" t="str" cm="1">
        <f t="array" ref="J403">_xlfn.IFS(_対策工[[#This Row],[グループ番号]]="","",TRUE,_xlfn.XLOOKUP(_対策工[[#This Row],[グループ番号]],_グループ[グループ番号],_グループ[規模/部位]))</f>
        <v/>
      </c>
      <c r="K403" s="11"/>
      <c r="L403" s="9"/>
      <c r="M403" s="3"/>
      <c r="N403" t="str" cm="1">
        <f t="array" ref="N403">_xlfn.IFS(OR(_対策工[[#This Row],[シナリオ名称]]="",_対策工[[#This Row],[グループ番号]]=""),"",TRUE,_対策工[[#This Row],[グループ番号]]&amp;"-"&amp;_対策工[[#This Row],[制御1]]*100+_対策工[[#This Row],[制御2]])</f>
        <v/>
      </c>
      <c r="Q403" s="14"/>
      <c r="S403" s="12"/>
      <c r="T403" s="3"/>
    </row>
    <row r="404" spans="1:20">
      <c r="A404" s="6" cm="1">
        <f t="array" ref="A404">ROW()-ROW(_対策工[#Headers])</f>
        <v>403</v>
      </c>
      <c r="B404" s="6" t="str" cm="1">
        <f t="array" ref="B404">_xlfn.IFS(_対策工[[#This Row],[シナリオ名称]]="","",
RIGHT(_対策工[[#This Row],[シナリオ名称]],1)="①",1,
RIGHT(_対策工[[#This Row],[シナリオ名称]],1)="②",2,
RIGHT(_対策工[[#This Row],[シナリオ名称]],1)="③",3,
RIGHT(_対策工[[#This Row],[シナリオ名称]],1)="④",4,
ture,"")</f>
        <v/>
      </c>
      <c r="C404" s="3" t="str" cm="1">
        <f t="array" ref="C404">_xlfn.IFS(OR(_対策工[[#This Row],[シナリオ名称]]="",_対策工[[#This Row],[グループ番号]]=""),"",TRUE,COUNTIF(_xlfn.TAKE(_対策工[制御3],_対策工[[#This Row],[通し番号]]),_対策工[[#This Row],[制御3]]))</f>
        <v/>
      </c>
      <c r="D404" t="str">
        <f>_対策工[[#This Row],[シナリオ名称]]&amp;_対策工[[#This Row],[グループ番号]]</f>
        <v/>
      </c>
      <c r="E404" t="str" cm="1">
        <f t="array" ref="E404">_xlfn.IFS(_対策工[[#This Row],[グループ番号]]="","",TRUE,_xlfn.XLOOKUP(_対策工[[#This Row],[グループ番号]],_グループ[グループ番号],_グループ[施設番号]))</f>
        <v/>
      </c>
      <c r="F404" t="str" cm="1">
        <f t="array" ref="F404">_xlfn.IFS(_対策工[[#This Row],[グループ番号]]="","",TRUE,_xlfn.XLOOKUP(_対策工[[#This Row],[グループ番号]],_グループ[グループ番号],_グループ[地区名]))</f>
        <v/>
      </c>
      <c r="G404" t="str" cm="1">
        <f t="array" ref="G404">_xlfn.IFS(_対策工[[#This Row],[グループ番号]]="","",TRUE,_xlfn.XLOOKUP(_対策工[[#This Row],[グループ番号]],_グループ[グループ番号],_グループ[施設名]))</f>
        <v/>
      </c>
      <c r="H404" t="str" cm="1">
        <f t="array" ref="H404">_xlfn.IFS(_対策工[[#This Row],[グループ番号]]="","",TRUE,_xlfn.XLOOKUP(_対策工[[#This Row],[グループ番号]],_グループ[グループ番号],_グループ[形式/設備名]))</f>
        <v/>
      </c>
      <c r="I404" t="str" cm="1">
        <f t="array" ref="I404">_xlfn.IFS(_対策工[[#This Row],[グループ番号]]="","",TRUE,_xlfn.XLOOKUP(_対策工[[#This Row],[グループ番号]],_グループ[グループ番号],_グループ[規格/装置名]))</f>
        <v/>
      </c>
      <c r="J404" t="str" cm="1">
        <f t="array" ref="J404">_xlfn.IFS(_対策工[[#This Row],[グループ番号]]="","",TRUE,_xlfn.XLOOKUP(_対策工[[#This Row],[グループ番号]],_グループ[グループ番号],_グループ[規模/部位]))</f>
        <v/>
      </c>
      <c r="K404" s="11"/>
      <c r="L404" s="9"/>
      <c r="M404" s="3"/>
      <c r="N404" t="str" cm="1">
        <f t="array" ref="N404">_xlfn.IFS(OR(_対策工[[#This Row],[シナリオ名称]]="",_対策工[[#This Row],[グループ番号]]=""),"",TRUE,_対策工[[#This Row],[グループ番号]]&amp;"-"&amp;_対策工[[#This Row],[制御1]]*100+_対策工[[#This Row],[制御2]])</f>
        <v/>
      </c>
      <c r="Q404" s="14"/>
      <c r="S404" s="12"/>
      <c r="T404" s="3"/>
    </row>
    <row r="405" spans="1:20">
      <c r="A405" s="6" cm="1">
        <f t="array" ref="A405">ROW()-ROW(_対策工[#Headers])</f>
        <v>404</v>
      </c>
      <c r="B405" s="6" t="str" cm="1">
        <f t="array" ref="B405">_xlfn.IFS(_対策工[[#This Row],[シナリオ名称]]="","",
RIGHT(_対策工[[#This Row],[シナリオ名称]],1)="①",1,
RIGHT(_対策工[[#This Row],[シナリオ名称]],1)="②",2,
RIGHT(_対策工[[#This Row],[シナリオ名称]],1)="③",3,
RIGHT(_対策工[[#This Row],[シナリオ名称]],1)="④",4,
ture,"")</f>
        <v/>
      </c>
      <c r="C405" s="3" t="str" cm="1">
        <f t="array" ref="C405">_xlfn.IFS(OR(_対策工[[#This Row],[シナリオ名称]]="",_対策工[[#This Row],[グループ番号]]=""),"",TRUE,COUNTIF(_xlfn.TAKE(_対策工[制御3],_対策工[[#This Row],[通し番号]]),_対策工[[#This Row],[制御3]]))</f>
        <v/>
      </c>
      <c r="D405" t="str">
        <f>_対策工[[#This Row],[シナリオ名称]]&amp;_対策工[[#This Row],[グループ番号]]</f>
        <v/>
      </c>
      <c r="E405" t="str" cm="1">
        <f t="array" ref="E405">_xlfn.IFS(_対策工[[#This Row],[グループ番号]]="","",TRUE,_xlfn.XLOOKUP(_対策工[[#This Row],[グループ番号]],_グループ[グループ番号],_グループ[施設番号]))</f>
        <v/>
      </c>
      <c r="F405" t="str" cm="1">
        <f t="array" ref="F405">_xlfn.IFS(_対策工[[#This Row],[グループ番号]]="","",TRUE,_xlfn.XLOOKUP(_対策工[[#This Row],[グループ番号]],_グループ[グループ番号],_グループ[地区名]))</f>
        <v/>
      </c>
      <c r="G405" t="str" cm="1">
        <f t="array" ref="G405">_xlfn.IFS(_対策工[[#This Row],[グループ番号]]="","",TRUE,_xlfn.XLOOKUP(_対策工[[#This Row],[グループ番号]],_グループ[グループ番号],_グループ[施設名]))</f>
        <v/>
      </c>
      <c r="H405" t="str" cm="1">
        <f t="array" ref="H405">_xlfn.IFS(_対策工[[#This Row],[グループ番号]]="","",TRUE,_xlfn.XLOOKUP(_対策工[[#This Row],[グループ番号]],_グループ[グループ番号],_グループ[形式/設備名]))</f>
        <v/>
      </c>
      <c r="I405" t="str" cm="1">
        <f t="array" ref="I405">_xlfn.IFS(_対策工[[#This Row],[グループ番号]]="","",TRUE,_xlfn.XLOOKUP(_対策工[[#This Row],[グループ番号]],_グループ[グループ番号],_グループ[規格/装置名]))</f>
        <v/>
      </c>
      <c r="J405" t="str" cm="1">
        <f t="array" ref="J405">_xlfn.IFS(_対策工[[#This Row],[グループ番号]]="","",TRUE,_xlfn.XLOOKUP(_対策工[[#This Row],[グループ番号]],_グループ[グループ番号],_グループ[規模/部位]))</f>
        <v/>
      </c>
      <c r="K405" s="11"/>
      <c r="L405" s="9"/>
      <c r="M405" s="3"/>
      <c r="N405" t="str" cm="1">
        <f t="array" ref="N405">_xlfn.IFS(OR(_対策工[[#This Row],[シナリオ名称]]="",_対策工[[#This Row],[グループ番号]]=""),"",TRUE,_対策工[[#This Row],[グループ番号]]&amp;"-"&amp;_対策工[[#This Row],[制御1]]*100+_対策工[[#This Row],[制御2]])</f>
        <v/>
      </c>
      <c r="Q405" s="14"/>
      <c r="S405" s="12"/>
      <c r="T405" s="3"/>
    </row>
    <row r="406" spans="1:20">
      <c r="A406" s="6" cm="1">
        <f t="array" ref="A406">ROW()-ROW(_対策工[#Headers])</f>
        <v>405</v>
      </c>
      <c r="B406" s="6" t="str" cm="1">
        <f t="array" ref="B406">_xlfn.IFS(_対策工[[#This Row],[シナリオ名称]]="","",
RIGHT(_対策工[[#This Row],[シナリオ名称]],1)="①",1,
RIGHT(_対策工[[#This Row],[シナリオ名称]],1)="②",2,
RIGHT(_対策工[[#This Row],[シナリオ名称]],1)="③",3,
RIGHT(_対策工[[#This Row],[シナリオ名称]],1)="④",4,
ture,"")</f>
        <v/>
      </c>
      <c r="C406" s="3" t="str" cm="1">
        <f t="array" ref="C406">_xlfn.IFS(OR(_対策工[[#This Row],[シナリオ名称]]="",_対策工[[#This Row],[グループ番号]]=""),"",TRUE,COUNTIF(_xlfn.TAKE(_対策工[制御3],_対策工[[#This Row],[通し番号]]),_対策工[[#This Row],[制御3]]))</f>
        <v/>
      </c>
      <c r="D406" t="str">
        <f>_対策工[[#This Row],[シナリオ名称]]&amp;_対策工[[#This Row],[グループ番号]]</f>
        <v/>
      </c>
      <c r="E406" t="str" cm="1">
        <f t="array" ref="E406">_xlfn.IFS(_対策工[[#This Row],[グループ番号]]="","",TRUE,_xlfn.XLOOKUP(_対策工[[#This Row],[グループ番号]],_グループ[グループ番号],_グループ[施設番号]))</f>
        <v/>
      </c>
      <c r="F406" t="str" cm="1">
        <f t="array" ref="F406">_xlfn.IFS(_対策工[[#This Row],[グループ番号]]="","",TRUE,_xlfn.XLOOKUP(_対策工[[#This Row],[グループ番号]],_グループ[グループ番号],_グループ[地区名]))</f>
        <v/>
      </c>
      <c r="G406" t="str" cm="1">
        <f t="array" ref="G406">_xlfn.IFS(_対策工[[#This Row],[グループ番号]]="","",TRUE,_xlfn.XLOOKUP(_対策工[[#This Row],[グループ番号]],_グループ[グループ番号],_グループ[施設名]))</f>
        <v/>
      </c>
      <c r="H406" t="str" cm="1">
        <f t="array" ref="H406">_xlfn.IFS(_対策工[[#This Row],[グループ番号]]="","",TRUE,_xlfn.XLOOKUP(_対策工[[#This Row],[グループ番号]],_グループ[グループ番号],_グループ[形式/設備名]))</f>
        <v/>
      </c>
      <c r="I406" t="str" cm="1">
        <f t="array" ref="I406">_xlfn.IFS(_対策工[[#This Row],[グループ番号]]="","",TRUE,_xlfn.XLOOKUP(_対策工[[#This Row],[グループ番号]],_グループ[グループ番号],_グループ[規格/装置名]))</f>
        <v/>
      </c>
      <c r="J406" t="str" cm="1">
        <f t="array" ref="J406">_xlfn.IFS(_対策工[[#This Row],[グループ番号]]="","",TRUE,_xlfn.XLOOKUP(_対策工[[#This Row],[グループ番号]],_グループ[グループ番号],_グループ[規模/部位]))</f>
        <v/>
      </c>
      <c r="K406" s="11"/>
      <c r="L406" s="9"/>
      <c r="M406" s="3"/>
      <c r="N406" t="str" cm="1">
        <f t="array" ref="N406">_xlfn.IFS(OR(_対策工[[#This Row],[シナリオ名称]]="",_対策工[[#This Row],[グループ番号]]=""),"",TRUE,_対策工[[#This Row],[グループ番号]]&amp;"-"&amp;_対策工[[#This Row],[制御1]]*100+_対策工[[#This Row],[制御2]])</f>
        <v/>
      </c>
      <c r="Q406" s="14"/>
      <c r="S406" s="12"/>
      <c r="T406" s="3"/>
    </row>
    <row r="407" spans="1:20">
      <c r="A407" s="6" cm="1">
        <f t="array" ref="A407">ROW()-ROW(_対策工[#Headers])</f>
        <v>406</v>
      </c>
      <c r="B407" s="6" t="str" cm="1">
        <f t="array" ref="B407">_xlfn.IFS(_対策工[[#This Row],[シナリオ名称]]="","",
RIGHT(_対策工[[#This Row],[シナリオ名称]],1)="①",1,
RIGHT(_対策工[[#This Row],[シナリオ名称]],1)="②",2,
RIGHT(_対策工[[#This Row],[シナリオ名称]],1)="③",3,
RIGHT(_対策工[[#This Row],[シナリオ名称]],1)="④",4,
ture,"")</f>
        <v/>
      </c>
      <c r="C407" s="3" t="str" cm="1">
        <f t="array" ref="C407">_xlfn.IFS(OR(_対策工[[#This Row],[シナリオ名称]]="",_対策工[[#This Row],[グループ番号]]=""),"",TRUE,COUNTIF(_xlfn.TAKE(_対策工[制御3],_対策工[[#This Row],[通し番号]]),_対策工[[#This Row],[制御3]]))</f>
        <v/>
      </c>
      <c r="D407" t="str">
        <f>_対策工[[#This Row],[シナリオ名称]]&amp;_対策工[[#This Row],[グループ番号]]</f>
        <v/>
      </c>
      <c r="E407" t="str" cm="1">
        <f t="array" ref="E407">_xlfn.IFS(_対策工[[#This Row],[グループ番号]]="","",TRUE,_xlfn.XLOOKUP(_対策工[[#This Row],[グループ番号]],_グループ[グループ番号],_グループ[施設番号]))</f>
        <v/>
      </c>
      <c r="F407" t="str" cm="1">
        <f t="array" ref="F407">_xlfn.IFS(_対策工[[#This Row],[グループ番号]]="","",TRUE,_xlfn.XLOOKUP(_対策工[[#This Row],[グループ番号]],_グループ[グループ番号],_グループ[地区名]))</f>
        <v/>
      </c>
      <c r="G407" t="str" cm="1">
        <f t="array" ref="G407">_xlfn.IFS(_対策工[[#This Row],[グループ番号]]="","",TRUE,_xlfn.XLOOKUP(_対策工[[#This Row],[グループ番号]],_グループ[グループ番号],_グループ[施設名]))</f>
        <v/>
      </c>
      <c r="H407" t="str" cm="1">
        <f t="array" ref="H407">_xlfn.IFS(_対策工[[#This Row],[グループ番号]]="","",TRUE,_xlfn.XLOOKUP(_対策工[[#This Row],[グループ番号]],_グループ[グループ番号],_グループ[形式/設備名]))</f>
        <v/>
      </c>
      <c r="I407" t="str" cm="1">
        <f t="array" ref="I407">_xlfn.IFS(_対策工[[#This Row],[グループ番号]]="","",TRUE,_xlfn.XLOOKUP(_対策工[[#This Row],[グループ番号]],_グループ[グループ番号],_グループ[規格/装置名]))</f>
        <v/>
      </c>
      <c r="J407" t="str" cm="1">
        <f t="array" ref="J407">_xlfn.IFS(_対策工[[#This Row],[グループ番号]]="","",TRUE,_xlfn.XLOOKUP(_対策工[[#This Row],[グループ番号]],_グループ[グループ番号],_グループ[規模/部位]))</f>
        <v/>
      </c>
      <c r="K407" s="11"/>
      <c r="L407" s="9"/>
      <c r="M407" s="3"/>
      <c r="N407" t="str" cm="1">
        <f t="array" ref="N407">_xlfn.IFS(OR(_対策工[[#This Row],[シナリオ名称]]="",_対策工[[#This Row],[グループ番号]]=""),"",TRUE,_対策工[[#This Row],[グループ番号]]&amp;"-"&amp;_対策工[[#This Row],[制御1]]*100+_対策工[[#This Row],[制御2]])</f>
        <v/>
      </c>
      <c r="Q407" s="14"/>
      <c r="S407" s="12"/>
      <c r="T407" s="3"/>
    </row>
    <row r="408" spans="1:20">
      <c r="A408" s="6" cm="1">
        <f t="array" ref="A408">ROW()-ROW(_対策工[#Headers])</f>
        <v>407</v>
      </c>
      <c r="B408" s="6" t="str" cm="1">
        <f t="array" ref="B408">_xlfn.IFS(_対策工[[#This Row],[シナリオ名称]]="","",
RIGHT(_対策工[[#This Row],[シナリオ名称]],1)="①",1,
RIGHT(_対策工[[#This Row],[シナリオ名称]],1)="②",2,
RIGHT(_対策工[[#This Row],[シナリオ名称]],1)="③",3,
RIGHT(_対策工[[#This Row],[シナリオ名称]],1)="④",4,
ture,"")</f>
        <v/>
      </c>
      <c r="C408" s="3" t="str" cm="1">
        <f t="array" ref="C408">_xlfn.IFS(OR(_対策工[[#This Row],[シナリオ名称]]="",_対策工[[#This Row],[グループ番号]]=""),"",TRUE,COUNTIF(_xlfn.TAKE(_対策工[制御3],_対策工[[#This Row],[通し番号]]),_対策工[[#This Row],[制御3]]))</f>
        <v/>
      </c>
      <c r="D408" t="str">
        <f>_対策工[[#This Row],[シナリオ名称]]&amp;_対策工[[#This Row],[グループ番号]]</f>
        <v/>
      </c>
      <c r="E408" t="str" cm="1">
        <f t="array" ref="E408">_xlfn.IFS(_対策工[[#This Row],[グループ番号]]="","",TRUE,_xlfn.XLOOKUP(_対策工[[#This Row],[グループ番号]],_グループ[グループ番号],_グループ[施設番号]))</f>
        <v/>
      </c>
      <c r="F408" t="str" cm="1">
        <f t="array" ref="F408">_xlfn.IFS(_対策工[[#This Row],[グループ番号]]="","",TRUE,_xlfn.XLOOKUP(_対策工[[#This Row],[グループ番号]],_グループ[グループ番号],_グループ[地区名]))</f>
        <v/>
      </c>
      <c r="G408" t="str" cm="1">
        <f t="array" ref="G408">_xlfn.IFS(_対策工[[#This Row],[グループ番号]]="","",TRUE,_xlfn.XLOOKUP(_対策工[[#This Row],[グループ番号]],_グループ[グループ番号],_グループ[施設名]))</f>
        <v/>
      </c>
      <c r="H408" t="str" cm="1">
        <f t="array" ref="H408">_xlfn.IFS(_対策工[[#This Row],[グループ番号]]="","",TRUE,_xlfn.XLOOKUP(_対策工[[#This Row],[グループ番号]],_グループ[グループ番号],_グループ[形式/設備名]))</f>
        <v/>
      </c>
      <c r="I408" t="str" cm="1">
        <f t="array" ref="I408">_xlfn.IFS(_対策工[[#This Row],[グループ番号]]="","",TRUE,_xlfn.XLOOKUP(_対策工[[#This Row],[グループ番号]],_グループ[グループ番号],_グループ[規格/装置名]))</f>
        <v/>
      </c>
      <c r="J408" t="str" cm="1">
        <f t="array" ref="J408">_xlfn.IFS(_対策工[[#This Row],[グループ番号]]="","",TRUE,_xlfn.XLOOKUP(_対策工[[#This Row],[グループ番号]],_グループ[グループ番号],_グループ[規模/部位]))</f>
        <v/>
      </c>
      <c r="K408" s="11"/>
      <c r="L408" s="9"/>
      <c r="M408" s="3"/>
      <c r="N408" t="str" cm="1">
        <f t="array" ref="N408">_xlfn.IFS(OR(_対策工[[#This Row],[シナリオ名称]]="",_対策工[[#This Row],[グループ番号]]=""),"",TRUE,_対策工[[#This Row],[グループ番号]]&amp;"-"&amp;_対策工[[#This Row],[制御1]]*100+_対策工[[#This Row],[制御2]])</f>
        <v/>
      </c>
      <c r="Q408" s="14"/>
      <c r="S408" s="12"/>
      <c r="T408" s="3"/>
    </row>
    <row r="409" spans="1:20">
      <c r="A409" s="6" cm="1">
        <f t="array" ref="A409">ROW()-ROW(_対策工[#Headers])</f>
        <v>408</v>
      </c>
      <c r="B409" s="6" t="str" cm="1">
        <f t="array" ref="B409">_xlfn.IFS(_対策工[[#This Row],[シナリオ名称]]="","",
RIGHT(_対策工[[#This Row],[シナリオ名称]],1)="①",1,
RIGHT(_対策工[[#This Row],[シナリオ名称]],1)="②",2,
RIGHT(_対策工[[#This Row],[シナリオ名称]],1)="③",3,
RIGHT(_対策工[[#This Row],[シナリオ名称]],1)="④",4,
ture,"")</f>
        <v/>
      </c>
      <c r="C409" s="3" t="str" cm="1">
        <f t="array" ref="C409">_xlfn.IFS(OR(_対策工[[#This Row],[シナリオ名称]]="",_対策工[[#This Row],[グループ番号]]=""),"",TRUE,COUNTIF(_xlfn.TAKE(_対策工[制御3],_対策工[[#This Row],[通し番号]]),_対策工[[#This Row],[制御3]]))</f>
        <v/>
      </c>
      <c r="D409" t="str">
        <f>_対策工[[#This Row],[シナリオ名称]]&amp;_対策工[[#This Row],[グループ番号]]</f>
        <v/>
      </c>
      <c r="E409" t="str" cm="1">
        <f t="array" ref="E409">_xlfn.IFS(_対策工[[#This Row],[グループ番号]]="","",TRUE,_xlfn.XLOOKUP(_対策工[[#This Row],[グループ番号]],_グループ[グループ番号],_グループ[施設番号]))</f>
        <v/>
      </c>
      <c r="F409" t="str" cm="1">
        <f t="array" ref="F409">_xlfn.IFS(_対策工[[#This Row],[グループ番号]]="","",TRUE,_xlfn.XLOOKUP(_対策工[[#This Row],[グループ番号]],_グループ[グループ番号],_グループ[地区名]))</f>
        <v/>
      </c>
      <c r="G409" t="str" cm="1">
        <f t="array" ref="G409">_xlfn.IFS(_対策工[[#This Row],[グループ番号]]="","",TRUE,_xlfn.XLOOKUP(_対策工[[#This Row],[グループ番号]],_グループ[グループ番号],_グループ[施設名]))</f>
        <v/>
      </c>
      <c r="H409" t="str" cm="1">
        <f t="array" ref="H409">_xlfn.IFS(_対策工[[#This Row],[グループ番号]]="","",TRUE,_xlfn.XLOOKUP(_対策工[[#This Row],[グループ番号]],_グループ[グループ番号],_グループ[形式/設備名]))</f>
        <v/>
      </c>
      <c r="I409" t="str" cm="1">
        <f t="array" ref="I409">_xlfn.IFS(_対策工[[#This Row],[グループ番号]]="","",TRUE,_xlfn.XLOOKUP(_対策工[[#This Row],[グループ番号]],_グループ[グループ番号],_グループ[規格/装置名]))</f>
        <v/>
      </c>
      <c r="J409" t="str" cm="1">
        <f t="array" ref="J409">_xlfn.IFS(_対策工[[#This Row],[グループ番号]]="","",TRUE,_xlfn.XLOOKUP(_対策工[[#This Row],[グループ番号]],_グループ[グループ番号],_グループ[規模/部位]))</f>
        <v/>
      </c>
      <c r="K409" s="11"/>
      <c r="L409" s="9"/>
      <c r="M409" s="3"/>
      <c r="N409" t="str" cm="1">
        <f t="array" ref="N409">_xlfn.IFS(OR(_対策工[[#This Row],[シナリオ名称]]="",_対策工[[#This Row],[グループ番号]]=""),"",TRUE,_対策工[[#This Row],[グループ番号]]&amp;"-"&amp;_対策工[[#This Row],[制御1]]*100+_対策工[[#This Row],[制御2]])</f>
        <v/>
      </c>
      <c r="Q409" s="14"/>
      <c r="S409" s="12"/>
      <c r="T409" s="3"/>
    </row>
    <row r="410" spans="1:20">
      <c r="A410" s="6" cm="1">
        <f t="array" ref="A410">ROW()-ROW(_対策工[#Headers])</f>
        <v>409</v>
      </c>
      <c r="B410" s="6" t="str" cm="1">
        <f t="array" ref="B410">_xlfn.IFS(_対策工[[#This Row],[シナリオ名称]]="","",
RIGHT(_対策工[[#This Row],[シナリオ名称]],1)="①",1,
RIGHT(_対策工[[#This Row],[シナリオ名称]],1)="②",2,
RIGHT(_対策工[[#This Row],[シナリオ名称]],1)="③",3,
RIGHT(_対策工[[#This Row],[シナリオ名称]],1)="④",4,
ture,"")</f>
        <v/>
      </c>
      <c r="C410" s="3" t="str" cm="1">
        <f t="array" ref="C410">_xlfn.IFS(OR(_対策工[[#This Row],[シナリオ名称]]="",_対策工[[#This Row],[グループ番号]]=""),"",TRUE,COUNTIF(_xlfn.TAKE(_対策工[制御3],_対策工[[#This Row],[通し番号]]),_対策工[[#This Row],[制御3]]))</f>
        <v/>
      </c>
      <c r="D410" t="str">
        <f>_対策工[[#This Row],[シナリオ名称]]&amp;_対策工[[#This Row],[グループ番号]]</f>
        <v/>
      </c>
      <c r="E410" t="str" cm="1">
        <f t="array" ref="E410">_xlfn.IFS(_対策工[[#This Row],[グループ番号]]="","",TRUE,_xlfn.XLOOKUP(_対策工[[#This Row],[グループ番号]],_グループ[グループ番号],_グループ[施設番号]))</f>
        <v/>
      </c>
      <c r="F410" t="str" cm="1">
        <f t="array" ref="F410">_xlfn.IFS(_対策工[[#This Row],[グループ番号]]="","",TRUE,_xlfn.XLOOKUP(_対策工[[#This Row],[グループ番号]],_グループ[グループ番号],_グループ[地区名]))</f>
        <v/>
      </c>
      <c r="G410" t="str" cm="1">
        <f t="array" ref="G410">_xlfn.IFS(_対策工[[#This Row],[グループ番号]]="","",TRUE,_xlfn.XLOOKUP(_対策工[[#This Row],[グループ番号]],_グループ[グループ番号],_グループ[施設名]))</f>
        <v/>
      </c>
      <c r="H410" t="str" cm="1">
        <f t="array" ref="H410">_xlfn.IFS(_対策工[[#This Row],[グループ番号]]="","",TRUE,_xlfn.XLOOKUP(_対策工[[#This Row],[グループ番号]],_グループ[グループ番号],_グループ[形式/設備名]))</f>
        <v/>
      </c>
      <c r="I410" t="str" cm="1">
        <f t="array" ref="I410">_xlfn.IFS(_対策工[[#This Row],[グループ番号]]="","",TRUE,_xlfn.XLOOKUP(_対策工[[#This Row],[グループ番号]],_グループ[グループ番号],_グループ[規格/装置名]))</f>
        <v/>
      </c>
      <c r="J410" t="str" cm="1">
        <f t="array" ref="J410">_xlfn.IFS(_対策工[[#This Row],[グループ番号]]="","",TRUE,_xlfn.XLOOKUP(_対策工[[#This Row],[グループ番号]],_グループ[グループ番号],_グループ[規模/部位]))</f>
        <v/>
      </c>
      <c r="K410" s="11"/>
      <c r="L410" s="9"/>
      <c r="M410" s="3"/>
      <c r="N410" t="str" cm="1">
        <f t="array" ref="N410">_xlfn.IFS(OR(_対策工[[#This Row],[シナリオ名称]]="",_対策工[[#This Row],[グループ番号]]=""),"",TRUE,_対策工[[#This Row],[グループ番号]]&amp;"-"&amp;_対策工[[#This Row],[制御1]]*100+_対策工[[#This Row],[制御2]])</f>
        <v/>
      </c>
      <c r="Q410" s="14"/>
      <c r="S410" s="12"/>
      <c r="T410" s="3"/>
    </row>
    <row r="411" spans="1:20">
      <c r="A411" s="6" cm="1">
        <f t="array" ref="A411">ROW()-ROW(_対策工[#Headers])</f>
        <v>410</v>
      </c>
      <c r="B411" s="6" t="str" cm="1">
        <f t="array" ref="B411">_xlfn.IFS(_対策工[[#This Row],[シナリオ名称]]="","",
RIGHT(_対策工[[#This Row],[シナリオ名称]],1)="①",1,
RIGHT(_対策工[[#This Row],[シナリオ名称]],1)="②",2,
RIGHT(_対策工[[#This Row],[シナリオ名称]],1)="③",3,
RIGHT(_対策工[[#This Row],[シナリオ名称]],1)="④",4,
ture,"")</f>
        <v/>
      </c>
      <c r="C411" s="3" t="str" cm="1">
        <f t="array" ref="C411">_xlfn.IFS(OR(_対策工[[#This Row],[シナリオ名称]]="",_対策工[[#This Row],[グループ番号]]=""),"",TRUE,COUNTIF(_xlfn.TAKE(_対策工[制御3],_対策工[[#This Row],[通し番号]]),_対策工[[#This Row],[制御3]]))</f>
        <v/>
      </c>
      <c r="D411" t="str">
        <f>_対策工[[#This Row],[シナリオ名称]]&amp;_対策工[[#This Row],[グループ番号]]</f>
        <v/>
      </c>
      <c r="E411" t="str" cm="1">
        <f t="array" ref="E411">_xlfn.IFS(_対策工[[#This Row],[グループ番号]]="","",TRUE,_xlfn.XLOOKUP(_対策工[[#This Row],[グループ番号]],_グループ[グループ番号],_グループ[施設番号]))</f>
        <v/>
      </c>
      <c r="F411" t="str" cm="1">
        <f t="array" ref="F411">_xlfn.IFS(_対策工[[#This Row],[グループ番号]]="","",TRUE,_xlfn.XLOOKUP(_対策工[[#This Row],[グループ番号]],_グループ[グループ番号],_グループ[地区名]))</f>
        <v/>
      </c>
      <c r="G411" t="str" cm="1">
        <f t="array" ref="G411">_xlfn.IFS(_対策工[[#This Row],[グループ番号]]="","",TRUE,_xlfn.XLOOKUP(_対策工[[#This Row],[グループ番号]],_グループ[グループ番号],_グループ[施設名]))</f>
        <v/>
      </c>
      <c r="H411" t="str" cm="1">
        <f t="array" ref="H411">_xlfn.IFS(_対策工[[#This Row],[グループ番号]]="","",TRUE,_xlfn.XLOOKUP(_対策工[[#This Row],[グループ番号]],_グループ[グループ番号],_グループ[形式/設備名]))</f>
        <v/>
      </c>
      <c r="I411" t="str" cm="1">
        <f t="array" ref="I411">_xlfn.IFS(_対策工[[#This Row],[グループ番号]]="","",TRUE,_xlfn.XLOOKUP(_対策工[[#This Row],[グループ番号]],_グループ[グループ番号],_グループ[規格/装置名]))</f>
        <v/>
      </c>
      <c r="J411" t="str" cm="1">
        <f t="array" ref="J411">_xlfn.IFS(_対策工[[#This Row],[グループ番号]]="","",TRUE,_xlfn.XLOOKUP(_対策工[[#This Row],[グループ番号]],_グループ[グループ番号],_グループ[規模/部位]))</f>
        <v/>
      </c>
      <c r="K411" s="11"/>
      <c r="L411" s="9"/>
      <c r="M411" s="3"/>
      <c r="N411" t="str" cm="1">
        <f t="array" ref="N411">_xlfn.IFS(OR(_対策工[[#This Row],[シナリオ名称]]="",_対策工[[#This Row],[グループ番号]]=""),"",TRUE,_対策工[[#This Row],[グループ番号]]&amp;"-"&amp;_対策工[[#This Row],[制御1]]*100+_対策工[[#This Row],[制御2]])</f>
        <v/>
      </c>
      <c r="Q411" s="14"/>
      <c r="S411" s="12"/>
      <c r="T411" s="3"/>
    </row>
    <row r="412" spans="1:20">
      <c r="A412" s="6" cm="1">
        <f t="array" ref="A412">ROW()-ROW(_対策工[#Headers])</f>
        <v>411</v>
      </c>
      <c r="B412" s="6" t="str" cm="1">
        <f t="array" ref="B412">_xlfn.IFS(_対策工[[#This Row],[シナリオ名称]]="","",
RIGHT(_対策工[[#This Row],[シナリオ名称]],1)="①",1,
RIGHT(_対策工[[#This Row],[シナリオ名称]],1)="②",2,
RIGHT(_対策工[[#This Row],[シナリオ名称]],1)="③",3,
RIGHT(_対策工[[#This Row],[シナリオ名称]],1)="④",4,
ture,"")</f>
        <v/>
      </c>
      <c r="C412" s="3" t="str" cm="1">
        <f t="array" ref="C412">_xlfn.IFS(OR(_対策工[[#This Row],[シナリオ名称]]="",_対策工[[#This Row],[グループ番号]]=""),"",TRUE,COUNTIF(_xlfn.TAKE(_対策工[制御3],_対策工[[#This Row],[通し番号]]),_対策工[[#This Row],[制御3]]))</f>
        <v/>
      </c>
      <c r="D412" t="str">
        <f>_対策工[[#This Row],[シナリオ名称]]&amp;_対策工[[#This Row],[グループ番号]]</f>
        <v/>
      </c>
      <c r="E412" t="str" cm="1">
        <f t="array" ref="E412">_xlfn.IFS(_対策工[[#This Row],[グループ番号]]="","",TRUE,_xlfn.XLOOKUP(_対策工[[#This Row],[グループ番号]],_グループ[グループ番号],_グループ[施設番号]))</f>
        <v/>
      </c>
      <c r="F412" t="str" cm="1">
        <f t="array" ref="F412">_xlfn.IFS(_対策工[[#This Row],[グループ番号]]="","",TRUE,_xlfn.XLOOKUP(_対策工[[#This Row],[グループ番号]],_グループ[グループ番号],_グループ[地区名]))</f>
        <v/>
      </c>
      <c r="G412" t="str" cm="1">
        <f t="array" ref="G412">_xlfn.IFS(_対策工[[#This Row],[グループ番号]]="","",TRUE,_xlfn.XLOOKUP(_対策工[[#This Row],[グループ番号]],_グループ[グループ番号],_グループ[施設名]))</f>
        <v/>
      </c>
      <c r="H412" t="str" cm="1">
        <f t="array" ref="H412">_xlfn.IFS(_対策工[[#This Row],[グループ番号]]="","",TRUE,_xlfn.XLOOKUP(_対策工[[#This Row],[グループ番号]],_グループ[グループ番号],_グループ[形式/設備名]))</f>
        <v/>
      </c>
      <c r="I412" t="str" cm="1">
        <f t="array" ref="I412">_xlfn.IFS(_対策工[[#This Row],[グループ番号]]="","",TRUE,_xlfn.XLOOKUP(_対策工[[#This Row],[グループ番号]],_グループ[グループ番号],_グループ[規格/装置名]))</f>
        <v/>
      </c>
      <c r="J412" t="str" cm="1">
        <f t="array" ref="J412">_xlfn.IFS(_対策工[[#This Row],[グループ番号]]="","",TRUE,_xlfn.XLOOKUP(_対策工[[#This Row],[グループ番号]],_グループ[グループ番号],_グループ[規模/部位]))</f>
        <v/>
      </c>
      <c r="K412" s="11"/>
      <c r="L412" s="9"/>
      <c r="M412" s="3"/>
      <c r="N412" t="str" cm="1">
        <f t="array" ref="N412">_xlfn.IFS(OR(_対策工[[#This Row],[シナリオ名称]]="",_対策工[[#This Row],[グループ番号]]=""),"",TRUE,_対策工[[#This Row],[グループ番号]]&amp;"-"&amp;_対策工[[#This Row],[制御1]]*100+_対策工[[#This Row],[制御2]])</f>
        <v/>
      </c>
      <c r="Q412" s="14"/>
      <c r="S412" s="12"/>
      <c r="T412" s="3"/>
    </row>
    <row r="413" spans="1:20">
      <c r="A413" s="6" cm="1">
        <f t="array" ref="A413">ROW()-ROW(_対策工[#Headers])</f>
        <v>412</v>
      </c>
      <c r="B413" s="6" t="str" cm="1">
        <f t="array" ref="B413">_xlfn.IFS(_対策工[[#This Row],[シナリオ名称]]="","",
RIGHT(_対策工[[#This Row],[シナリオ名称]],1)="①",1,
RIGHT(_対策工[[#This Row],[シナリオ名称]],1)="②",2,
RIGHT(_対策工[[#This Row],[シナリオ名称]],1)="③",3,
RIGHT(_対策工[[#This Row],[シナリオ名称]],1)="④",4,
ture,"")</f>
        <v/>
      </c>
      <c r="C413" s="3" t="str" cm="1">
        <f t="array" ref="C413">_xlfn.IFS(OR(_対策工[[#This Row],[シナリオ名称]]="",_対策工[[#This Row],[グループ番号]]=""),"",TRUE,COUNTIF(_xlfn.TAKE(_対策工[制御3],_対策工[[#This Row],[通し番号]]),_対策工[[#This Row],[制御3]]))</f>
        <v/>
      </c>
      <c r="D413" t="str">
        <f>_対策工[[#This Row],[シナリオ名称]]&amp;_対策工[[#This Row],[グループ番号]]</f>
        <v/>
      </c>
      <c r="E413" t="str" cm="1">
        <f t="array" ref="E413">_xlfn.IFS(_対策工[[#This Row],[グループ番号]]="","",TRUE,_xlfn.XLOOKUP(_対策工[[#This Row],[グループ番号]],_グループ[グループ番号],_グループ[施設番号]))</f>
        <v/>
      </c>
      <c r="F413" t="str" cm="1">
        <f t="array" ref="F413">_xlfn.IFS(_対策工[[#This Row],[グループ番号]]="","",TRUE,_xlfn.XLOOKUP(_対策工[[#This Row],[グループ番号]],_グループ[グループ番号],_グループ[地区名]))</f>
        <v/>
      </c>
      <c r="G413" t="str" cm="1">
        <f t="array" ref="G413">_xlfn.IFS(_対策工[[#This Row],[グループ番号]]="","",TRUE,_xlfn.XLOOKUP(_対策工[[#This Row],[グループ番号]],_グループ[グループ番号],_グループ[施設名]))</f>
        <v/>
      </c>
      <c r="H413" t="str" cm="1">
        <f t="array" ref="H413">_xlfn.IFS(_対策工[[#This Row],[グループ番号]]="","",TRUE,_xlfn.XLOOKUP(_対策工[[#This Row],[グループ番号]],_グループ[グループ番号],_グループ[形式/設備名]))</f>
        <v/>
      </c>
      <c r="I413" t="str" cm="1">
        <f t="array" ref="I413">_xlfn.IFS(_対策工[[#This Row],[グループ番号]]="","",TRUE,_xlfn.XLOOKUP(_対策工[[#This Row],[グループ番号]],_グループ[グループ番号],_グループ[規格/装置名]))</f>
        <v/>
      </c>
      <c r="J413" t="str" cm="1">
        <f t="array" ref="J413">_xlfn.IFS(_対策工[[#This Row],[グループ番号]]="","",TRUE,_xlfn.XLOOKUP(_対策工[[#This Row],[グループ番号]],_グループ[グループ番号],_グループ[規模/部位]))</f>
        <v/>
      </c>
      <c r="K413" s="11"/>
      <c r="L413" s="9"/>
      <c r="M413" s="3"/>
      <c r="N413" t="str" cm="1">
        <f t="array" ref="N413">_xlfn.IFS(OR(_対策工[[#This Row],[シナリオ名称]]="",_対策工[[#This Row],[グループ番号]]=""),"",TRUE,_対策工[[#This Row],[グループ番号]]&amp;"-"&amp;_対策工[[#This Row],[制御1]]*100+_対策工[[#This Row],[制御2]])</f>
        <v/>
      </c>
      <c r="Q413" s="14"/>
      <c r="S413" s="12"/>
      <c r="T413" s="3"/>
    </row>
    <row r="414" spans="1:20">
      <c r="A414" s="6" cm="1">
        <f t="array" ref="A414">ROW()-ROW(_対策工[#Headers])</f>
        <v>413</v>
      </c>
      <c r="B414" s="6" t="str" cm="1">
        <f t="array" ref="B414">_xlfn.IFS(_対策工[[#This Row],[シナリオ名称]]="","",
RIGHT(_対策工[[#This Row],[シナリオ名称]],1)="①",1,
RIGHT(_対策工[[#This Row],[シナリオ名称]],1)="②",2,
RIGHT(_対策工[[#This Row],[シナリオ名称]],1)="③",3,
RIGHT(_対策工[[#This Row],[シナリオ名称]],1)="④",4,
ture,"")</f>
        <v/>
      </c>
      <c r="C414" s="3" t="str" cm="1">
        <f t="array" ref="C414">_xlfn.IFS(OR(_対策工[[#This Row],[シナリオ名称]]="",_対策工[[#This Row],[グループ番号]]=""),"",TRUE,COUNTIF(_xlfn.TAKE(_対策工[制御3],_対策工[[#This Row],[通し番号]]),_対策工[[#This Row],[制御3]]))</f>
        <v/>
      </c>
      <c r="D414" t="str">
        <f>_対策工[[#This Row],[シナリオ名称]]&amp;_対策工[[#This Row],[グループ番号]]</f>
        <v/>
      </c>
      <c r="E414" t="str" cm="1">
        <f t="array" ref="E414">_xlfn.IFS(_対策工[[#This Row],[グループ番号]]="","",TRUE,_xlfn.XLOOKUP(_対策工[[#This Row],[グループ番号]],_グループ[グループ番号],_グループ[施設番号]))</f>
        <v/>
      </c>
      <c r="F414" t="str" cm="1">
        <f t="array" ref="F414">_xlfn.IFS(_対策工[[#This Row],[グループ番号]]="","",TRUE,_xlfn.XLOOKUP(_対策工[[#This Row],[グループ番号]],_グループ[グループ番号],_グループ[地区名]))</f>
        <v/>
      </c>
      <c r="G414" t="str" cm="1">
        <f t="array" ref="G414">_xlfn.IFS(_対策工[[#This Row],[グループ番号]]="","",TRUE,_xlfn.XLOOKUP(_対策工[[#This Row],[グループ番号]],_グループ[グループ番号],_グループ[施設名]))</f>
        <v/>
      </c>
      <c r="H414" t="str" cm="1">
        <f t="array" ref="H414">_xlfn.IFS(_対策工[[#This Row],[グループ番号]]="","",TRUE,_xlfn.XLOOKUP(_対策工[[#This Row],[グループ番号]],_グループ[グループ番号],_グループ[形式/設備名]))</f>
        <v/>
      </c>
      <c r="I414" t="str" cm="1">
        <f t="array" ref="I414">_xlfn.IFS(_対策工[[#This Row],[グループ番号]]="","",TRUE,_xlfn.XLOOKUP(_対策工[[#This Row],[グループ番号]],_グループ[グループ番号],_グループ[規格/装置名]))</f>
        <v/>
      </c>
      <c r="J414" t="str" cm="1">
        <f t="array" ref="J414">_xlfn.IFS(_対策工[[#This Row],[グループ番号]]="","",TRUE,_xlfn.XLOOKUP(_対策工[[#This Row],[グループ番号]],_グループ[グループ番号],_グループ[規模/部位]))</f>
        <v/>
      </c>
      <c r="K414" s="11"/>
      <c r="L414" s="9"/>
      <c r="M414" s="3"/>
      <c r="N414" t="str" cm="1">
        <f t="array" ref="N414">_xlfn.IFS(OR(_対策工[[#This Row],[シナリオ名称]]="",_対策工[[#This Row],[グループ番号]]=""),"",TRUE,_対策工[[#This Row],[グループ番号]]&amp;"-"&amp;_対策工[[#This Row],[制御1]]*100+_対策工[[#This Row],[制御2]])</f>
        <v/>
      </c>
      <c r="Q414" s="14"/>
      <c r="S414" s="12"/>
      <c r="T414" s="3"/>
    </row>
    <row r="415" spans="1:20">
      <c r="A415" s="6" cm="1">
        <f t="array" ref="A415">ROW()-ROW(_対策工[#Headers])</f>
        <v>414</v>
      </c>
      <c r="B415" s="6" t="str" cm="1">
        <f t="array" ref="B415">_xlfn.IFS(_対策工[[#This Row],[シナリオ名称]]="","",
RIGHT(_対策工[[#This Row],[シナリオ名称]],1)="①",1,
RIGHT(_対策工[[#This Row],[シナリオ名称]],1)="②",2,
RIGHT(_対策工[[#This Row],[シナリオ名称]],1)="③",3,
RIGHT(_対策工[[#This Row],[シナリオ名称]],1)="④",4,
ture,"")</f>
        <v/>
      </c>
      <c r="C415" s="3" t="str" cm="1">
        <f t="array" ref="C415">_xlfn.IFS(OR(_対策工[[#This Row],[シナリオ名称]]="",_対策工[[#This Row],[グループ番号]]=""),"",TRUE,COUNTIF(_xlfn.TAKE(_対策工[制御3],_対策工[[#This Row],[通し番号]]),_対策工[[#This Row],[制御3]]))</f>
        <v/>
      </c>
      <c r="D415" t="str">
        <f>_対策工[[#This Row],[シナリオ名称]]&amp;_対策工[[#This Row],[グループ番号]]</f>
        <v/>
      </c>
      <c r="E415" t="str" cm="1">
        <f t="array" ref="E415">_xlfn.IFS(_対策工[[#This Row],[グループ番号]]="","",TRUE,_xlfn.XLOOKUP(_対策工[[#This Row],[グループ番号]],_グループ[グループ番号],_グループ[施設番号]))</f>
        <v/>
      </c>
      <c r="F415" t="str" cm="1">
        <f t="array" ref="F415">_xlfn.IFS(_対策工[[#This Row],[グループ番号]]="","",TRUE,_xlfn.XLOOKUP(_対策工[[#This Row],[グループ番号]],_グループ[グループ番号],_グループ[地区名]))</f>
        <v/>
      </c>
      <c r="G415" t="str" cm="1">
        <f t="array" ref="G415">_xlfn.IFS(_対策工[[#This Row],[グループ番号]]="","",TRUE,_xlfn.XLOOKUP(_対策工[[#This Row],[グループ番号]],_グループ[グループ番号],_グループ[施設名]))</f>
        <v/>
      </c>
      <c r="H415" t="str" cm="1">
        <f t="array" ref="H415">_xlfn.IFS(_対策工[[#This Row],[グループ番号]]="","",TRUE,_xlfn.XLOOKUP(_対策工[[#This Row],[グループ番号]],_グループ[グループ番号],_グループ[形式/設備名]))</f>
        <v/>
      </c>
      <c r="I415" t="str" cm="1">
        <f t="array" ref="I415">_xlfn.IFS(_対策工[[#This Row],[グループ番号]]="","",TRUE,_xlfn.XLOOKUP(_対策工[[#This Row],[グループ番号]],_グループ[グループ番号],_グループ[規格/装置名]))</f>
        <v/>
      </c>
      <c r="J415" t="str" cm="1">
        <f t="array" ref="J415">_xlfn.IFS(_対策工[[#This Row],[グループ番号]]="","",TRUE,_xlfn.XLOOKUP(_対策工[[#This Row],[グループ番号]],_グループ[グループ番号],_グループ[規模/部位]))</f>
        <v/>
      </c>
      <c r="K415" s="11"/>
      <c r="L415" s="9"/>
      <c r="M415" s="3"/>
      <c r="N415" t="str" cm="1">
        <f t="array" ref="N415">_xlfn.IFS(OR(_対策工[[#This Row],[シナリオ名称]]="",_対策工[[#This Row],[グループ番号]]=""),"",TRUE,_対策工[[#This Row],[グループ番号]]&amp;"-"&amp;_対策工[[#This Row],[制御1]]*100+_対策工[[#This Row],[制御2]])</f>
        <v/>
      </c>
      <c r="Q415" s="14"/>
      <c r="S415" s="12"/>
      <c r="T415" s="3"/>
    </row>
    <row r="416" spans="1:20">
      <c r="A416" s="6" cm="1">
        <f t="array" ref="A416">ROW()-ROW(_対策工[#Headers])</f>
        <v>415</v>
      </c>
      <c r="B416" s="6" t="str" cm="1">
        <f t="array" ref="B416">_xlfn.IFS(_対策工[[#This Row],[シナリオ名称]]="","",
RIGHT(_対策工[[#This Row],[シナリオ名称]],1)="①",1,
RIGHT(_対策工[[#This Row],[シナリオ名称]],1)="②",2,
RIGHT(_対策工[[#This Row],[シナリオ名称]],1)="③",3,
RIGHT(_対策工[[#This Row],[シナリオ名称]],1)="④",4,
ture,"")</f>
        <v/>
      </c>
      <c r="C416" s="3" t="str" cm="1">
        <f t="array" ref="C416">_xlfn.IFS(OR(_対策工[[#This Row],[シナリオ名称]]="",_対策工[[#This Row],[グループ番号]]=""),"",TRUE,COUNTIF(_xlfn.TAKE(_対策工[制御3],_対策工[[#This Row],[通し番号]]),_対策工[[#This Row],[制御3]]))</f>
        <v/>
      </c>
      <c r="D416" t="str">
        <f>_対策工[[#This Row],[シナリオ名称]]&amp;_対策工[[#This Row],[グループ番号]]</f>
        <v/>
      </c>
      <c r="E416" t="str" cm="1">
        <f t="array" ref="E416">_xlfn.IFS(_対策工[[#This Row],[グループ番号]]="","",TRUE,_xlfn.XLOOKUP(_対策工[[#This Row],[グループ番号]],_グループ[グループ番号],_グループ[施設番号]))</f>
        <v/>
      </c>
      <c r="F416" t="str" cm="1">
        <f t="array" ref="F416">_xlfn.IFS(_対策工[[#This Row],[グループ番号]]="","",TRUE,_xlfn.XLOOKUP(_対策工[[#This Row],[グループ番号]],_グループ[グループ番号],_グループ[地区名]))</f>
        <v/>
      </c>
      <c r="G416" t="str" cm="1">
        <f t="array" ref="G416">_xlfn.IFS(_対策工[[#This Row],[グループ番号]]="","",TRUE,_xlfn.XLOOKUP(_対策工[[#This Row],[グループ番号]],_グループ[グループ番号],_グループ[施設名]))</f>
        <v/>
      </c>
      <c r="H416" t="str" cm="1">
        <f t="array" ref="H416">_xlfn.IFS(_対策工[[#This Row],[グループ番号]]="","",TRUE,_xlfn.XLOOKUP(_対策工[[#This Row],[グループ番号]],_グループ[グループ番号],_グループ[形式/設備名]))</f>
        <v/>
      </c>
      <c r="I416" t="str" cm="1">
        <f t="array" ref="I416">_xlfn.IFS(_対策工[[#This Row],[グループ番号]]="","",TRUE,_xlfn.XLOOKUP(_対策工[[#This Row],[グループ番号]],_グループ[グループ番号],_グループ[規格/装置名]))</f>
        <v/>
      </c>
      <c r="J416" t="str" cm="1">
        <f t="array" ref="J416">_xlfn.IFS(_対策工[[#This Row],[グループ番号]]="","",TRUE,_xlfn.XLOOKUP(_対策工[[#This Row],[グループ番号]],_グループ[グループ番号],_グループ[規模/部位]))</f>
        <v/>
      </c>
      <c r="K416" s="11"/>
      <c r="L416" s="9"/>
      <c r="M416" s="3"/>
      <c r="N416" t="str" cm="1">
        <f t="array" ref="N416">_xlfn.IFS(OR(_対策工[[#This Row],[シナリオ名称]]="",_対策工[[#This Row],[グループ番号]]=""),"",TRUE,_対策工[[#This Row],[グループ番号]]&amp;"-"&amp;_対策工[[#This Row],[制御1]]*100+_対策工[[#This Row],[制御2]])</f>
        <v/>
      </c>
      <c r="Q416" s="14"/>
      <c r="S416" s="12"/>
      <c r="T416" s="3"/>
    </row>
    <row r="417" spans="1:20">
      <c r="A417" s="6" cm="1">
        <f t="array" ref="A417">ROW()-ROW(_対策工[#Headers])</f>
        <v>416</v>
      </c>
      <c r="B417" s="6" t="str" cm="1">
        <f t="array" ref="B417">_xlfn.IFS(_対策工[[#This Row],[シナリオ名称]]="","",
RIGHT(_対策工[[#This Row],[シナリオ名称]],1)="①",1,
RIGHT(_対策工[[#This Row],[シナリオ名称]],1)="②",2,
RIGHT(_対策工[[#This Row],[シナリオ名称]],1)="③",3,
RIGHT(_対策工[[#This Row],[シナリオ名称]],1)="④",4,
ture,"")</f>
        <v/>
      </c>
      <c r="C417" s="3" t="str" cm="1">
        <f t="array" ref="C417">_xlfn.IFS(OR(_対策工[[#This Row],[シナリオ名称]]="",_対策工[[#This Row],[グループ番号]]=""),"",TRUE,COUNTIF(_xlfn.TAKE(_対策工[制御3],_対策工[[#This Row],[通し番号]]),_対策工[[#This Row],[制御3]]))</f>
        <v/>
      </c>
      <c r="D417" t="str">
        <f>_対策工[[#This Row],[シナリオ名称]]&amp;_対策工[[#This Row],[グループ番号]]</f>
        <v/>
      </c>
      <c r="E417" t="str" cm="1">
        <f t="array" ref="E417">_xlfn.IFS(_対策工[[#This Row],[グループ番号]]="","",TRUE,_xlfn.XLOOKUP(_対策工[[#This Row],[グループ番号]],_グループ[グループ番号],_グループ[施設番号]))</f>
        <v/>
      </c>
      <c r="F417" t="str" cm="1">
        <f t="array" ref="F417">_xlfn.IFS(_対策工[[#This Row],[グループ番号]]="","",TRUE,_xlfn.XLOOKUP(_対策工[[#This Row],[グループ番号]],_グループ[グループ番号],_グループ[地区名]))</f>
        <v/>
      </c>
      <c r="G417" t="str" cm="1">
        <f t="array" ref="G417">_xlfn.IFS(_対策工[[#This Row],[グループ番号]]="","",TRUE,_xlfn.XLOOKUP(_対策工[[#This Row],[グループ番号]],_グループ[グループ番号],_グループ[施設名]))</f>
        <v/>
      </c>
      <c r="H417" t="str" cm="1">
        <f t="array" ref="H417">_xlfn.IFS(_対策工[[#This Row],[グループ番号]]="","",TRUE,_xlfn.XLOOKUP(_対策工[[#This Row],[グループ番号]],_グループ[グループ番号],_グループ[形式/設備名]))</f>
        <v/>
      </c>
      <c r="I417" t="str" cm="1">
        <f t="array" ref="I417">_xlfn.IFS(_対策工[[#This Row],[グループ番号]]="","",TRUE,_xlfn.XLOOKUP(_対策工[[#This Row],[グループ番号]],_グループ[グループ番号],_グループ[規格/装置名]))</f>
        <v/>
      </c>
      <c r="J417" t="str" cm="1">
        <f t="array" ref="J417">_xlfn.IFS(_対策工[[#This Row],[グループ番号]]="","",TRUE,_xlfn.XLOOKUP(_対策工[[#This Row],[グループ番号]],_グループ[グループ番号],_グループ[規模/部位]))</f>
        <v/>
      </c>
      <c r="K417" s="11"/>
      <c r="L417" s="9"/>
      <c r="M417" s="3"/>
      <c r="N417" t="str" cm="1">
        <f t="array" ref="N417">_xlfn.IFS(OR(_対策工[[#This Row],[シナリオ名称]]="",_対策工[[#This Row],[グループ番号]]=""),"",TRUE,_対策工[[#This Row],[グループ番号]]&amp;"-"&amp;_対策工[[#This Row],[制御1]]*100+_対策工[[#This Row],[制御2]])</f>
        <v/>
      </c>
      <c r="Q417" s="14"/>
      <c r="S417" s="12"/>
      <c r="T417" s="3"/>
    </row>
    <row r="418" spans="1:20">
      <c r="A418" s="6" cm="1">
        <f t="array" ref="A418">ROW()-ROW(_対策工[#Headers])</f>
        <v>417</v>
      </c>
      <c r="B418" s="6" t="str" cm="1">
        <f t="array" ref="B418">_xlfn.IFS(_対策工[[#This Row],[シナリオ名称]]="","",
RIGHT(_対策工[[#This Row],[シナリオ名称]],1)="①",1,
RIGHT(_対策工[[#This Row],[シナリオ名称]],1)="②",2,
RIGHT(_対策工[[#This Row],[シナリオ名称]],1)="③",3,
RIGHT(_対策工[[#This Row],[シナリオ名称]],1)="④",4,
ture,"")</f>
        <v/>
      </c>
      <c r="C418" s="3" t="str" cm="1">
        <f t="array" ref="C418">_xlfn.IFS(OR(_対策工[[#This Row],[シナリオ名称]]="",_対策工[[#This Row],[グループ番号]]=""),"",TRUE,COUNTIF(_xlfn.TAKE(_対策工[制御3],_対策工[[#This Row],[通し番号]]),_対策工[[#This Row],[制御3]]))</f>
        <v/>
      </c>
      <c r="D418" t="str">
        <f>_対策工[[#This Row],[シナリオ名称]]&amp;_対策工[[#This Row],[グループ番号]]</f>
        <v/>
      </c>
      <c r="E418" t="str" cm="1">
        <f t="array" ref="E418">_xlfn.IFS(_対策工[[#This Row],[グループ番号]]="","",TRUE,_xlfn.XLOOKUP(_対策工[[#This Row],[グループ番号]],_グループ[グループ番号],_グループ[施設番号]))</f>
        <v/>
      </c>
      <c r="F418" t="str" cm="1">
        <f t="array" ref="F418">_xlfn.IFS(_対策工[[#This Row],[グループ番号]]="","",TRUE,_xlfn.XLOOKUP(_対策工[[#This Row],[グループ番号]],_グループ[グループ番号],_グループ[地区名]))</f>
        <v/>
      </c>
      <c r="G418" t="str" cm="1">
        <f t="array" ref="G418">_xlfn.IFS(_対策工[[#This Row],[グループ番号]]="","",TRUE,_xlfn.XLOOKUP(_対策工[[#This Row],[グループ番号]],_グループ[グループ番号],_グループ[施設名]))</f>
        <v/>
      </c>
      <c r="H418" t="str" cm="1">
        <f t="array" ref="H418">_xlfn.IFS(_対策工[[#This Row],[グループ番号]]="","",TRUE,_xlfn.XLOOKUP(_対策工[[#This Row],[グループ番号]],_グループ[グループ番号],_グループ[形式/設備名]))</f>
        <v/>
      </c>
      <c r="I418" t="str" cm="1">
        <f t="array" ref="I418">_xlfn.IFS(_対策工[[#This Row],[グループ番号]]="","",TRUE,_xlfn.XLOOKUP(_対策工[[#This Row],[グループ番号]],_グループ[グループ番号],_グループ[規格/装置名]))</f>
        <v/>
      </c>
      <c r="J418" t="str" cm="1">
        <f t="array" ref="J418">_xlfn.IFS(_対策工[[#This Row],[グループ番号]]="","",TRUE,_xlfn.XLOOKUP(_対策工[[#This Row],[グループ番号]],_グループ[グループ番号],_グループ[規模/部位]))</f>
        <v/>
      </c>
      <c r="K418" s="11"/>
      <c r="L418" s="9"/>
      <c r="M418" s="3"/>
      <c r="N418" t="str" cm="1">
        <f t="array" ref="N418">_xlfn.IFS(OR(_対策工[[#This Row],[シナリオ名称]]="",_対策工[[#This Row],[グループ番号]]=""),"",TRUE,_対策工[[#This Row],[グループ番号]]&amp;"-"&amp;_対策工[[#This Row],[制御1]]*100+_対策工[[#This Row],[制御2]])</f>
        <v/>
      </c>
      <c r="Q418" s="14"/>
      <c r="S418" s="12"/>
      <c r="T418" s="3"/>
    </row>
    <row r="419" spans="1:20">
      <c r="A419" s="6" cm="1">
        <f t="array" ref="A419">ROW()-ROW(_対策工[#Headers])</f>
        <v>418</v>
      </c>
      <c r="B419" s="6" t="str" cm="1">
        <f t="array" ref="B419">_xlfn.IFS(_対策工[[#This Row],[シナリオ名称]]="","",
RIGHT(_対策工[[#This Row],[シナリオ名称]],1)="①",1,
RIGHT(_対策工[[#This Row],[シナリオ名称]],1)="②",2,
RIGHT(_対策工[[#This Row],[シナリオ名称]],1)="③",3,
RIGHT(_対策工[[#This Row],[シナリオ名称]],1)="④",4,
ture,"")</f>
        <v/>
      </c>
      <c r="C419" s="3" t="str" cm="1">
        <f t="array" ref="C419">_xlfn.IFS(OR(_対策工[[#This Row],[シナリオ名称]]="",_対策工[[#This Row],[グループ番号]]=""),"",TRUE,COUNTIF(_xlfn.TAKE(_対策工[制御3],_対策工[[#This Row],[通し番号]]),_対策工[[#This Row],[制御3]]))</f>
        <v/>
      </c>
      <c r="D419" t="str">
        <f>_対策工[[#This Row],[シナリオ名称]]&amp;_対策工[[#This Row],[グループ番号]]</f>
        <v/>
      </c>
      <c r="E419" t="str" cm="1">
        <f t="array" ref="E419">_xlfn.IFS(_対策工[[#This Row],[グループ番号]]="","",TRUE,_xlfn.XLOOKUP(_対策工[[#This Row],[グループ番号]],_グループ[グループ番号],_グループ[施設番号]))</f>
        <v/>
      </c>
      <c r="F419" t="str" cm="1">
        <f t="array" ref="F419">_xlfn.IFS(_対策工[[#This Row],[グループ番号]]="","",TRUE,_xlfn.XLOOKUP(_対策工[[#This Row],[グループ番号]],_グループ[グループ番号],_グループ[地区名]))</f>
        <v/>
      </c>
      <c r="G419" t="str" cm="1">
        <f t="array" ref="G419">_xlfn.IFS(_対策工[[#This Row],[グループ番号]]="","",TRUE,_xlfn.XLOOKUP(_対策工[[#This Row],[グループ番号]],_グループ[グループ番号],_グループ[施設名]))</f>
        <v/>
      </c>
      <c r="H419" t="str" cm="1">
        <f t="array" ref="H419">_xlfn.IFS(_対策工[[#This Row],[グループ番号]]="","",TRUE,_xlfn.XLOOKUP(_対策工[[#This Row],[グループ番号]],_グループ[グループ番号],_グループ[形式/設備名]))</f>
        <v/>
      </c>
      <c r="I419" t="str" cm="1">
        <f t="array" ref="I419">_xlfn.IFS(_対策工[[#This Row],[グループ番号]]="","",TRUE,_xlfn.XLOOKUP(_対策工[[#This Row],[グループ番号]],_グループ[グループ番号],_グループ[規格/装置名]))</f>
        <v/>
      </c>
      <c r="J419" t="str" cm="1">
        <f t="array" ref="J419">_xlfn.IFS(_対策工[[#This Row],[グループ番号]]="","",TRUE,_xlfn.XLOOKUP(_対策工[[#This Row],[グループ番号]],_グループ[グループ番号],_グループ[規模/部位]))</f>
        <v/>
      </c>
      <c r="K419" s="11"/>
      <c r="L419" s="9"/>
      <c r="M419" s="3"/>
      <c r="N419" t="str" cm="1">
        <f t="array" ref="N419">_xlfn.IFS(OR(_対策工[[#This Row],[シナリオ名称]]="",_対策工[[#This Row],[グループ番号]]=""),"",TRUE,_対策工[[#This Row],[グループ番号]]&amp;"-"&amp;_対策工[[#This Row],[制御1]]*100+_対策工[[#This Row],[制御2]])</f>
        <v/>
      </c>
      <c r="Q419" s="14"/>
      <c r="S419" s="12"/>
      <c r="T419" s="3"/>
    </row>
    <row r="420" spans="1:20">
      <c r="A420" s="6" cm="1">
        <f t="array" ref="A420">ROW()-ROW(_対策工[#Headers])</f>
        <v>419</v>
      </c>
      <c r="B420" s="6" t="str" cm="1">
        <f t="array" ref="B420">_xlfn.IFS(_対策工[[#This Row],[シナリオ名称]]="","",
RIGHT(_対策工[[#This Row],[シナリオ名称]],1)="①",1,
RIGHT(_対策工[[#This Row],[シナリオ名称]],1)="②",2,
RIGHT(_対策工[[#This Row],[シナリオ名称]],1)="③",3,
RIGHT(_対策工[[#This Row],[シナリオ名称]],1)="④",4,
ture,"")</f>
        <v/>
      </c>
      <c r="C420" s="3" t="str" cm="1">
        <f t="array" ref="C420">_xlfn.IFS(OR(_対策工[[#This Row],[シナリオ名称]]="",_対策工[[#This Row],[グループ番号]]=""),"",TRUE,COUNTIF(_xlfn.TAKE(_対策工[制御3],_対策工[[#This Row],[通し番号]]),_対策工[[#This Row],[制御3]]))</f>
        <v/>
      </c>
      <c r="D420" t="str">
        <f>_対策工[[#This Row],[シナリオ名称]]&amp;_対策工[[#This Row],[グループ番号]]</f>
        <v/>
      </c>
      <c r="E420" t="str" cm="1">
        <f t="array" ref="E420">_xlfn.IFS(_対策工[[#This Row],[グループ番号]]="","",TRUE,_xlfn.XLOOKUP(_対策工[[#This Row],[グループ番号]],_グループ[グループ番号],_グループ[施設番号]))</f>
        <v/>
      </c>
      <c r="F420" t="str" cm="1">
        <f t="array" ref="F420">_xlfn.IFS(_対策工[[#This Row],[グループ番号]]="","",TRUE,_xlfn.XLOOKUP(_対策工[[#This Row],[グループ番号]],_グループ[グループ番号],_グループ[地区名]))</f>
        <v/>
      </c>
      <c r="G420" t="str" cm="1">
        <f t="array" ref="G420">_xlfn.IFS(_対策工[[#This Row],[グループ番号]]="","",TRUE,_xlfn.XLOOKUP(_対策工[[#This Row],[グループ番号]],_グループ[グループ番号],_グループ[施設名]))</f>
        <v/>
      </c>
      <c r="H420" t="str" cm="1">
        <f t="array" ref="H420">_xlfn.IFS(_対策工[[#This Row],[グループ番号]]="","",TRUE,_xlfn.XLOOKUP(_対策工[[#This Row],[グループ番号]],_グループ[グループ番号],_グループ[形式/設備名]))</f>
        <v/>
      </c>
      <c r="I420" t="str" cm="1">
        <f t="array" ref="I420">_xlfn.IFS(_対策工[[#This Row],[グループ番号]]="","",TRUE,_xlfn.XLOOKUP(_対策工[[#This Row],[グループ番号]],_グループ[グループ番号],_グループ[規格/装置名]))</f>
        <v/>
      </c>
      <c r="J420" t="str" cm="1">
        <f t="array" ref="J420">_xlfn.IFS(_対策工[[#This Row],[グループ番号]]="","",TRUE,_xlfn.XLOOKUP(_対策工[[#This Row],[グループ番号]],_グループ[グループ番号],_グループ[規模/部位]))</f>
        <v/>
      </c>
      <c r="K420" s="11"/>
      <c r="L420" s="9"/>
      <c r="M420" s="3"/>
      <c r="N420" t="str" cm="1">
        <f t="array" ref="N420">_xlfn.IFS(OR(_対策工[[#This Row],[シナリオ名称]]="",_対策工[[#This Row],[グループ番号]]=""),"",TRUE,_対策工[[#This Row],[グループ番号]]&amp;"-"&amp;_対策工[[#This Row],[制御1]]*100+_対策工[[#This Row],[制御2]])</f>
        <v/>
      </c>
      <c r="Q420" s="14"/>
      <c r="S420" s="12"/>
      <c r="T420" s="3"/>
    </row>
    <row r="421" spans="1:20">
      <c r="A421" s="6" cm="1">
        <f t="array" ref="A421">ROW()-ROW(_対策工[#Headers])</f>
        <v>420</v>
      </c>
      <c r="B421" s="6" t="str" cm="1">
        <f t="array" ref="B421">_xlfn.IFS(_対策工[[#This Row],[シナリオ名称]]="","",
RIGHT(_対策工[[#This Row],[シナリオ名称]],1)="①",1,
RIGHT(_対策工[[#This Row],[シナリオ名称]],1)="②",2,
RIGHT(_対策工[[#This Row],[シナリオ名称]],1)="③",3,
RIGHT(_対策工[[#This Row],[シナリオ名称]],1)="④",4,
ture,"")</f>
        <v/>
      </c>
      <c r="C421" s="3" t="str" cm="1">
        <f t="array" ref="C421">_xlfn.IFS(OR(_対策工[[#This Row],[シナリオ名称]]="",_対策工[[#This Row],[グループ番号]]=""),"",TRUE,COUNTIF(_xlfn.TAKE(_対策工[制御3],_対策工[[#This Row],[通し番号]]),_対策工[[#This Row],[制御3]]))</f>
        <v/>
      </c>
      <c r="D421" t="str">
        <f>_対策工[[#This Row],[シナリオ名称]]&amp;_対策工[[#This Row],[グループ番号]]</f>
        <v/>
      </c>
      <c r="E421" t="str" cm="1">
        <f t="array" ref="E421">_xlfn.IFS(_対策工[[#This Row],[グループ番号]]="","",TRUE,_xlfn.XLOOKUP(_対策工[[#This Row],[グループ番号]],_グループ[グループ番号],_グループ[施設番号]))</f>
        <v/>
      </c>
      <c r="F421" t="str" cm="1">
        <f t="array" ref="F421">_xlfn.IFS(_対策工[[#This Row],[グループ番号]]="","",TRUE,_xlfn.XLOOKUP(_対策工[[#This Row],[グループ番号]],_グループ[グループ番号],_グループ[地区名]))</f>
        <v/>
      </c>
      <c r="G421" t="str" cm="1">
        <f t="array" ref="G421">_xlfn.IFS(_対策工[[#This Row],[グループ番号]]="","",TRUE,_xlfn.XLOOKUP(_対策工[[#This Row],[グループ番号]],_グループ[グループ番号],_グループ[施設名]))</f>
        <v/>
      </c>
      <c r="H421" t="str" cm="1">
        <f t="array" ref="H421">_xlfn.IFS(_対策工[[#This Row],[グループ番号]]="","",TRUE,_xlfn.XLOOKUP(_対策工[[#This Row],[グループ番号]],_グループ[グループ番号],_グループ[形式/設備名]))</f>
        <v/>
      </c>
      <c r="I421" t="str" cm="1">
        <f t="array" ref="I421">_xlfn.IFS(_対策工[[#This Row],[グループ番号]]="","",TRUE,_xlfn.XLOOKUP(_対策工[[#This Row],[グループ番号]],_グループ[グループ番号],_グループ[規格/装置名]))</f>
        <v/>
      </c>
      <c r="J421" t="str" cm="1">
        <f t="array" ref="J421">_xlfn.IFS(_対策工[[#This Row],[グループ番号]]="","",TRUE,_xlfn.XLOOKUP(_対策工[[#This Row],[グループ番号]],_グループ[グループ番号],_グループ[規模/部位]))</f>
        <v/>
      </c>
      <c r="K421" s="11"/>
      <c r="L421" s="9"/>
      <c r="M421" s="3"/>
      <c r="N421" t="str" cm="1">
        <f t="array" ref="N421">_xlfn.IFS(OR(_対策工[[#This Row],[シナリオ名称]]="",_対策工[[#This Row],[グループ番号]]=""),"",TRUE,_対策工[[#This Row],[グループ番号]]&amp;"-"&amp;_対策工[[#This Row],[制御1]]*100+_対策工[[#This Row],[制御2]])</f>
        <v/>
      </c>
      <c r="Q421" s="14"/>
      <c r="S421" s="12"/>
      <c r="T421" s="3"/>
    </row>
    <row r="422" spans="1:20">
      <c r="A422" s="6" cm="1">
        <f t="array" ref="A422">ROW()-ROW(_対策工[#Headers])</f>
        <v>421</v>
      </c>
      <c r="B422" s="6" t="str" cm="1">
        <f t="array" ref="B422">_xlfn.IFS(_対策工[[#This Row],[シナリオ名称]]="","",
RIGHT(_対策工[[#This Row],[シナリオ名称]],1)="①",1,
RIGHT(_対策工[[#This Row],[シナリオ名称]],1)="②",2,
RIGHT(_対策工[[#This Row],[シナリオ名称]],1)="③",3,
RIGHT(_対策工[[#This Row],[シナリオ名称]],1)="④",4,
ture,"")</f>
        <v/>
      </c>
      <c r="C422" s="3" t="str" cm="1">
        <f t="array" ref="C422">_xlfn.IFS(OR(_対策工[[#This Row],[シナリオ名称]]="",_対策工[[#This Row],[グループ番号]]=""),"",TRUE,COUNTIF(_xlfn.TAKE(_対策工[制御3],_対策工[[#This Row],[通し番号]]),_対策工[[#This Row],[制御3]]))</f>
        <v/>
      </c>
      <c r="D422" t="str">
        <f>_対策工[[#This Row],[シナリオ名称]]&amp;_対策工[[#This Row],[グループ番号]]</f>
        <v/>
      </c>
      <c r="E422" t="str" cm="1">
        <f t="array" ref="E422">_xlfn.IFS(_対策工[[#This Row],[グループ番号]]="","",TRUE,_xlfn.XLOOKUP(_対策工[[#This Row],[グループ番号]],_グループ[グループ番号],_グループ[施設番号]))</f>
        <v/>
      </c>
      <c r="F422" t="str" cm="1">
        <f t="array" ref="F422">_xlfn.IFS(_対策工[[#This Row],[グループ番号]]="","",TRUE,_xlfn.XLOOKUP(_対策工[[#This Row],[グループ番号]],_グループ[グループ番号],_グループ[地区名]))</f>
        <v/>
      </c>
      <c r="G422" t="str" cm="1">
        <f t="array" ref="G422">_xlfn.IFS(_対策工[[#This Row],[グループ番号]]="","",TRUE,_xlfn.XLOOKUP(_対策工[[#This Row],[グループ番号]],_グループ[グループ番号],_グループ[施設名]))</f>
        <v/>
      </c>
      <c r="H422" t="str" cm="1">
        <f t="array" ref="H422">_xlfn.IFS(_対策工[[#This Row],[グループ番号]]="","",TRUE,_xlfn.XLOOKUP(_対策工[[#This Row],[グループ番号]],_グループ[グループ番号],_グループ[形式/設備名]))</f>
        <v/>
      </c>
      <c r="I422" t="str" cm="1">
        <f t="array" ref="I422">_xlfn.IFS(_対策工[[#This Row],[グループ番号]]="","",TRUE,_xlfn.XLOOKUP(_対策工[[#This Row],[グループ番号]],_グループ[グループ番号],_グループ[規格/装置名]))</f>
        <v/>
      </c>
      <c r="J422" t="str" cm="1">
        <f t="array" ref="J422">_xlfn.IFS(_対策工[[#This Row],[グループ番号]]="","",TRUE,_xlfn.XLOOKUP(_対策工[[#This Row],[グループ番号]],_グループ[グループ番号],_グループ[規模/部位]))</f>
        <v/>
      </c>
      <c r="K422" s="11"/>
      <c r="L422" s="9"/>
      <c r="M422" s="3"/>
      <c r="N422" t="str" cm="1">
        <f t="array" ref="N422">_xlfn.IFS(OR(_対策工[[#This Row],[シナリオ名称]]="",_対策工[[#This Row],[グループ番号]]=""),"",TRUE,_対策工[[#This Row],[グループ番号]]&amp;"-"&amp;_対策工[[#This Row],[制御1]]*100+_対策工[[#This Row],[制御2]])</f>
        <v/>
      </c>
      <c r="Q422" s="14"/>
      <c r="S422" s="12"/>
      <c r="T422" s="3"/>
    </row>
    <row r="423" spans="1:20">
      <c r="A423" s="6" cm="1">
        <f t="array" ref="A423">ROW()-ROW(_対策工[#Headers])</f>
        <v>422</v>
      </c>
      <c r="B423" s="6" t="str" cm="1">
        <f t="array" ref="B423">_xlfn.IFS(_対策工[[#This Row],[シナリオ名称]]="","",
RIGHT(_対策工[[#This Row],[シナリオ名称]],1)="①",1,
RIGHT(_対策工[[#This Row],[シナリオ名称]],1)="②",2,
RIGHT(_対策工[[#This Row],[シナリオ名称]],1)="③",3,
RIGHT(_対策工[[#This Row],[シナリオ名称]],1)="④",4,
ture,"")</f>
        <v/>
      </c>
      <c r="C423" s="3" t="str" cm="1">
        <f t="array" ref="C423">_xlfn.IFS(OR(_対策工[[#This Row],[シナリオ名称]]="",_対策工[[#This Row],[グループ番号]]=""),"",TRUE,COUNTIF(_xlfn.TAKE(_対策工[制御3],_対策工[[#This Row],[通し番号]]),_対策工[[#This Row],[制御3]]))</f>
        <v/>
      </c>
      <c r="D423" t="str">
        <f>_対策工[[#This Row],[シナリオ名称]]&amp;_対策工[[#This Row],[グループ番号]]</f>
        <v/>
      </c>
      <c r="E423" t="str" cm="1">
        <f t="array" ref="E423">_xlfn.IFS(_対策工[[#This Row],[グループ番号]]="","",TRUE,_xlfn.XLOOKUP(_対策工[[#This Row],[グループ番号]],_グループ[グループ番号],_グループ[施設番号]))</f>
        <v/>
      </c>
      <c r="F423" t="str" cm="1">
        <f t="array" ref="F423">_xlfn.IFS(_対策工[[#This Row],[グループ番号]]="","",TRUE,_xlfn.XLOOKUP(_対策工[[#This Row],[グループ番号]],_グループ[グループ番号],_グループ[地区名]))</f>
        <v/>
      </c>
      <c r="G423" t="str" cm="1">
        <f t="array" ref="G423">_xlfn.IFS(_対策工[[#This Row],[グループ番号]]="","",TRUE,_xlfn.XLOOKUP(_対策工[[#This Row],[グループ番号]],_グループ[グループ番号],_グループ[施設名]))</f>
        <v/>
      </c>
      <c r="H423" t="str" cm="1">
        <f t="array" ref="H423">_xlfn.IFS(_対策工[[#This Row],[グループ番号]]="","",TRUE,_xlfn.XLOOKUP(_対策工[[#This Row],[グループ番号]],_グループ[グループ番号],_グループ[形式/設備名]))</f>
        <v/>
      </c>
      <c r="I423" t="str" cm="1">
        <f t="array" ref="I423">_xlfn.IFS(_対策工[[#This Row],[グループ番号]]="","",TRUE,_xlfn.XLOOKUP(_対策工[[#This Row],[グループ番号]],_グループ[グループ番号],_グループ[規格/装置名]))</f>
        <v/>
      </c>
      <c r="J423" t="str" cm="1">
        <f t="array" ref="J423">_xlfn.IFS(_対策工[[#This Row],[グループ番号]]="","",TRUE,_xlfn.XLOOKUP(_対策工[[#This Row],[グループ番号]],_グループ[グループ番号],_グループ[規模/部位]))</f>
        <v/>
      </c>
      <c r="K423" s="11"/>
      <c r="L423" s="9"/>
      <c r="M423" s="3"/>
      <c r="N423" t="str" cm="1">
        <f t="array" ref="N423">_xlfn.IFS(OR(_対策工[[#This Row],[シナリオ名称]]="",_対策工[[#This Row],[グループ番号]]=""),"",TRUE,_対策工[[#This Row],[グループ番号]]&amp;"-"&amp;_対策工[[#This Row],[制御1]]*100+_対策工[[#This Row],[制御2]])</f>
        <v/>
      </c>
      <c r="Q423" s="14"/>
      <c r="S423" s="12"/>
      <c r="T423" s="3"/>
    </row>
    <row r="424" spans="1:20">
      <c r="A424" s="6" cm="1">
        <f t="array" ref="A424">ROW()-ROW(_対策工[#Headers])</f>
        <v>423</v>
      </c>
      <c r="B424" s="6" t="str" cm="1">
        <f t="array" ref="B424">_xlfn.IFS(_対策工[[#This Row],[シナリオ名称]]="","",
RIGHT(_対策工[[#This Row],[シナリオ名称]],1)="①",1,
RIGHT(_対策工[[#This Row],[シナリオ名称]],1)="②",2,
RIGHT(_対策工[[#This Row],[シナリオ名称]],1)="③",3,
RIGHT(_対策工[[#This Row],[シナリオ名称]],1)="④",4,
ture,"")</f>
        <v/>
      </c>
      <c r="C424" s="3" t="str" cm="1">
        <f t="array" ref="C424">_xlfn.IFS(OR(_対策工[[#This Row],[シナリオ名称]]="",_対策工[[#This Row],[グループ番号]]=""),"",TRUE,COUNTIF(_xlfn.TAKE(_対策工[制御3],_対策工[[#This Row],[通し番号]]),_対策工[[#This Row],[制御3]]))</f>
        <v/>
      </c>
      <c r="D424" t="str">
        <f>_対策工[[#This Row],[シナリオ名称]]&amp;_対策工[[#This Row],[グループ番号]]</f>
        <v/>
      </c>
      <c r="E424" t="str" cm="1">
        <f t="array" ref="E424">_xlfn.IFS(_対策工[[#This Row],[グループ番号]]="","",TRUE,_xlfn.XLOOKUP(_対策工[[#This Row],[グループ番号]],_グループ[グループ番号],_グループ[施設番号]))</f>
        <v/>
      </c>
      <c r="F424" t="str" cm="1">
        <f t="array" ref="F424">_xlfn.IFS(_対策工[[#This Row],[グループ番号]]="","",TRUE,_xlfn.XLOOKUP(_対策工[[#This Row],[グループ番号]],_グループ[グループ番号],_グループ[地区名]))</f>
        <v/>
      </c>
      <c r="G424" t="str" cm="1">
        <f t="array" ref="G424">_xlfn.IFS(_対策工[[#This Row],[グループ番号]]="","",TRUE,_xlfn.XLOOKUP(_対策工[[#This Row],[グループ番号]],_グループ[グループ番号],_グループ[施設名]))</f>
        <v/>
      </c>
      <c r="H424" t="str" cm="1">
        <f t="array" ref="H424">_xlfn.IFS(_対策工[[#This Row],[グループ番号]]="","",TRUE,_xlfn.XLOOKUP(_対策工[[#This Row],[グループ番号]],_グループ[グループ番号],_グループ[形式/設備名]))</f>
        <v/>
      </c>
      <c r="I424" t="str" cm="1">
        <f t="array" ref="I424">_xlfn.IFS(_対策工[[#This Row],[グループ番号]]="","",TRUE,_xlfn.XLOOKUP(_対策工[[#This Row],[グループ番号]],_グループ[グループ番号],_グループ[規格/装置名]))</f>
        <v/>
      </c>
      <c r="J424" t="str" cm="1">
        <f t="array" ref="J424">_xlfn.IFS(_対策工[[#This Row],[グループ番号]]="","",TRUE,_xlfn.XLOOKUP(_対策工[[#This Row],[グループ番号]],_グループ[グループ番号],_グループ[規模/部位]))</f>
        <v/>
      </c>
      <c r="K424" s="11"/>
      <c r="L424" s="9"/>
      <c r="M424" s="3"/>
      <c r="N424" t="str" cm="1">
        <f t="array" ref="N424">_xlfn.IFS(OR(_対策工[[#This Row],[シナリオ名称]]="",_対策工[[#This Row],[グループ番号]]=""),"",TRUE,_対策工[[#This Row],[グループ番号]]&amp;"-"&amp;_対策工[[#This Row],[制御1]]*100+_対策工[[#This Row],[制御2]])</f>
        <v/>
      </c>
      <c r="Q424" s="14"/>
      <c r="S424" s="12"/>
      <c r="T424" s="3"/>
    </row>
    <row r="425" spans="1:20">
      <c r="A425" s="6" cm="1">
        <f t="array" ref="A425">ROW()-ROW(_対策工[#Headers])</f>
        <v>424</v>
      </c>
      <c r="B425" s="6" t="str" cm="1">
        <f t="array" ref="B425">_xlfn.IFS(_対策工[[#This Row],[シナリオ名称]]="","",
RIGHT(_対策工[[#This Row],[シナリオ名称]],1)="①",1,
RIGHT(_対策工[[#This Row],[シナリオ名称]],1)="②",2,
RIGHT(_対策工[[#This Row],[シナリオ名称]],1)="③",3,
RIGHT(_対策工[[#This Row],[シナリオ名称]],1)="④",4,
ture,"")</f>
        <v/>
      </c>
      <c r="C425" s="3" t="str" cm="1">
        <f t="array" ref="C425">_xlfn.IFS(OR(_対策工[[#This Row],[シナリオ名称]]="",_対策工[[#This Row],[グループ番号]]=""),"",TRUE,COUNTIF(_xlfn.TAKE(_対策工[制御3],_対策工[[#This Row],[通し番号]]),_対策工[[#This Row],[制御3]]))</f>
        <v/>
      </c>
      <c r="D425" t="str">
        <f>_対策工[[#This Row],[シナリオ名称]]&amp;_対策工[[#This Row],[グループ番号]]</f>
        <v/>
      </c>
      <c r="E425" t="str" cm="1">
        <f t="array" ref="E425">_xlfn.IFS(_対策工[[#This Row],[グループ番号]]="","",TRUE,_xlfn.XLOOKUP(_対策工[[#This Row],[グループ番号]],_グループ[グループ番号],_グループ[施設番号]))</f>
        <v/>
      </c>
      <c r="F425" t="str" cm="1">
        <f t="array" ref="F425">_xlfn.IFS(_対策工[[#This Row],[グループ番号]]="","",TRUE,_xlfn.XLOOKUP(_対策工[[#This Row],[グループ番号]],_グループ[グループ番号],_グループ[地区名]))</f>
        <v/>
      </c>
      <c r="G425" t="str" cm="1">
        <f t="array" ref="G425">_xlfn.IFS(_対策工[[#This Row],[グループ番号]]="","",TRUE,_xlfn.XLOOKUP(_対策工[[#This Row],[グループ番号]],_グループ[グループ番号],_グループ[施設名]))</f>
        <v/>
      </c>
      <c r="H425" t="str" cm="1">
        <f t="array" ref="H425">_xlfn.IFS(_対策工[[#This Row],[グループ番号]]="","",TRUE,_xlfn.XLOOKUP(_対策工[[#This Row],[グループ番号]],_グループ[グループ番号],_グループ[形式/設備名]))</f>
        <v/>
      </c>
      <c r="I425" t="str" cm="1">
        <f t="array" ref="I425">_xlfn.IFS(_対策工[[#This Row],[グループ番号]]="","",TRUE,_xlfn.XLOOKUP(_対策工[[#This Row],[グループ番号]],_グループ[グループ番号],_グループ[規格/装置名]))</f>
        <v/>
      </c>
      <c r="J425" t="str" cm="1">
        <f t="array" ref="J425">_xlfn.IFS(_対策工[[#This Row],[グループ番号]]="","",TRUE,_xlfn.XLOOKUP(_対策工[[#This Row],[グループ番号]],_グループ[グループ番号],_グループ[規模/部位]))</f>
        <v/>
      </c>
      <c r="K425" s="11"/>
      <c r="L425" s="9"/>
      <c r="M425" s="3"/>
      <c r="N425" t="str" cm="1">
        <f t="array" ref="N425">_xlfn.IFS(OR(_対策工[[#This Row],[シナリオ名称]]="",_対策工[[#This Row],[グループ番号]]=""),"",TRUE,_対策工[[#This Row],[グループ番号]]&amp;"-"&amp;_対策工[[#This Row],[制御1]]*100+_対策工[[#This Row],[制御2]])</f>
        <v/>
      </c>
      <c r="Q425" s="14"/>
      <c r="S425" s="12"/>
      <c r="T425" s="3"/>
    </row>
    <row r="426" spans="1:20">
      <c r="A426" s="6" cm="1">
        <f t="array" ref="A426">ROW()-ROW(_対策工[#Headers])</f>
        <v>425</v>
      </c>
      <c r="B426" s="6" t="str" cm="1">
        <f t="array" ref="B426">_xlfn.IFS(_対策工[[#This Row],[シナリオ名称]]="","",
RIGHT(_対策工[[#This Row],[シナリオ名称]],1)="①",1,
RIGHT(_対策工[[#This Row],[シナリオ名称]],1)="②",2,
RIGHT(_対策工[[#This Row],[シナリオ名称]],1)="③",3,
RIGHT(_対策工[[#This Row],[シナリオ名称]],1)="④",4,
ture,"")</f>
        <v/>
      </c>
      <c r="C426" s="3" t="str" cm="1">
        <f t="array" ref="C426">_xlfn.IFS(OR(_対策工[[#This Row],[シナリオ名称]]="",_対策工[[#This Row],[グループ番号]]=""),"",TRUE,COUNTIF(_xlfn.TAKE(_対策工[制御3],_対策工[[#This Row],[通し番号]]),_対策工[[#This Row],[制御3]]))</f>
        <v/>
      </c>
      <c r="D426" t="str">
        <f>_対策工[[#This Row],[シナリオ名称]]&amp;_対策工[[#This Row],[グループ番号]]</f>
        <v/>
      </c>
      <c r="E426" t="str" cm="1">
        <f t="array" ref="E426">_xlfn.IFS(_対策工[[#This Row],[グループ番号]]="","",TRUE,_xlfn.XLOOKUP(_対策工[[#This Row],[グループ番号]],_グループ[グループ番号],_グループ[施設番号]))</f>
        <v/>
      </c>
      <c r="F426" t="str" cm="1">
        <f t="array" ref="F426">_xlfn.IFS(_対策工[[#This Row],[グループ番号]]="","",TRUE,_xlfn.XLOOKUP(_対策工[[#This Row],[グループ番号]],_グループ[グループ番号],_グループ[地区名]))</f>
        <v/>
      </c>
      <c r="G426" t="str" cm="1">
        <f t="array" ref="G426">_xlfn.IFS(_対策工[[#This Row],[グループ番号]]="","",TRUE,_xlfn.XLOOKUP(_対策工[[#This Row],[グループ番号]],_グループ[グループ番号],_グループ[施設名]))</f>
        <v/>
      </c>
      <c r="H426" t="str" cm="1">
        <f t="array" ref="H426">_xlfn.IFS(_対策工[[#This Row],[グループ番号]]="","",TRUE,_xlfn.XLOOKUP(_対策工[[#This Row],[グループ番号]],_グループ[グループ番号],_グループ[形式/設備名]))</f>
        <v/>
      </c>
      <c r="I426" t="str" cm="1">
        <f t="array" ref="I426">_xlfn.IFS(_対策工[[#This Row],[グループ番号]]="","",TRUE,_xlfn.XLOOKUP(_対策工[[#This Row],[グループ番号]],_グループ[グループ番号],_グループ[規格/装置名]))</f>
        <v/>
      </c>
      <c r="J426" t="str" cm="1">
        <f t="array" ref="J426">_xlfn.IFS(_対策工[[#This Row],[グループ番号]]="","",TRUE,_xlfn.XLOOKUP(_対策工[[#This Row],[グループ番号]],_グループ[グループ番号],_グループ[規模/部位]))</f>
        <v/>
      </c>
      <c r="K426" s="11"/>
      <c r="L426" s="9"/>
      <c r="M426" s="3"/>
      <c r="N426" t="str" cm="1">
        <f t="array" ref="N426">_xlfn.IFS(OR(_対策工[[#This Row],[シナリオ名称]]="",_対策工[[#This Row],[グループ番号]]=""),"",TRUE,_対策工[[#This Row],[グループ番号]]&amp;"-"&amp;_対策工[[#This Row],[制御1]]*100+_対策工[[#This Row],[制御2]])</f>
        <v/>
      </c>
      <c r="Q426" s="14"/>
      <c r="S426" s="12"/>
      <c r="T426" s="3"/>
    </row>
    <row r="427" spans="1:20">
      <c r="A427" s="6" cm="1">
        <f t="array" ref="A427">ROW()-ROW(_対策工[#Headers])</f>
        <v>426</v>
      </c>
      <c r="B427" s="6" t="str" cm="1">
        <f t="array" ref="B427">_xlfn.IFS(_対策工[[#This Row],[シナリオ名称]]="","",
RIGHT(_対策工[[#This Row],[シナリオ名称]],1)="①",1,
RIGHT(_対策工[[#This Row],[シナリオ名称]],1)="②",2,
RIGHT(_対策工[[#This Row],[シナリオ名称]],1)="③",3,
RIGHT(_対策工[[#This Row],[シナリオ名称]],1)="④",4,
ture,"")</f>
        <v/>
      </c>
      <c r="C427" s="3" t="str" cm="1">
        <f t="array" ref="C427">_xlfn.IFS(OR(_対策工[[#This Row],[シナリオ名称]]="",_対策工[[#This Row],[グループ番号]]=""),"",TRUE,COUNTIF(_xlfn.TAKE(_対策工[制御3],_対策工[[#This Row],[通し番号]]),_対策工[[#This Row],[制御3]]))</f>
        <v/>
      </c>
      <c r="D427" t="str">
        <f>_対策工[[#This Row],[シナリオ名称]]&amp;_対策工[[#This Row],[グループ番号]]</f>
        <v/>
      </c>
      <c r="E427" t="str" cm="1">
        <f t="array" ref="E427">_xlfn.IFS(_対策工[[#This Row],[グループ番号]]="","",TRUE,_xlfn.XLOOKUP(_対策工[[#This Row],[グループ番号]],_グループ[グループ番号],_グループ[施設番号]))</f>
        <v/>
      </c>
      <c r="F427" t="str" cm="1">
        <f t="array" ref="F427">_xlfn.IFS(_対策工[[#This Row],[グループ番号]]="","",TRUE,_xlfn.XLOOKUP(_対策工[[#This Row],[グループ番号]],_グループ[グループ番号],_グループ[地区名]))</f>
        <v/>
      </c>
      <c r="G427" t="str" cm="1">
        <f t="array" ref="G427">_xlfn.IFS(_対策工[[#This Row],[グループ番号]]="","",TRUE,_xlfn.XLOOKUP(_対策工[[#This Row],[グループ番号]],_グループ[グループ番号],_グループ[施設名]))</f>
        <v/>
      </c>
      <c r="H427" t="str" cm="1">
        <f t="array" ref="H427">_xlfn.IFS(_対策工[[#This Row],[グループ番号]]="","",TRUE,_xlfn.XLOOKUP(_対策工[[#This Row],[グループ番号]],_グループ[グループ番号],_グループ[形式/設備名]))</f>
        <v/>
      </c>
      <c r="I427" t="str" cm="1">
        <f t="array" ref="I427">_xlfn.IFS(_対策工[[#This Row],[グループ番号]]="","",TRUE,_xlfn.XLOOKUP(_対策工[[#This Row],[グループ番号]],_グループ[グループ番号],_グループ[規格/装置名]))</f>
        <v/>
      </c>
      <c r="J427" t="str" cm="1">
        <f t="array" ref="J427">_xlfn.IFS(_対策工[[#This Row],[グループ番号]]="","",TRUE,_xlfn.XLOOKUP(_対策工[[#This Row],[グループ番号]],_グループ[グループ番号],_グループ[規模/部位]))</f>
        <v/>
      </c>
      <c r="K427" s="11"/>
      <c r="L427" s="9"/>
      <c r="M427" s="3"/>
      <c r="N427" t="str" cm="1">
        <f t="array" ref="N427">_xlfn.IFS(OR(_対策工[[#This Row],[シナリオ名称]]="",_対策工[[#This Row],[グループ番号]]=""),"",TRUE,_対策工[[#This Row],[グループ番号]]&amp;"-"&amp;_対策工[[#This Row],[制御1]]*100+_対策工[[#This Row],[制御2]])</f>
        <v/>
      </c>
      <c r="Q427" s="14"/>
      <c r="S427" s="12"/>
      <c r="T427" s="3"/>
    </row>
    <row r="428" spans="1:20">
      <c r="A428" s="6" cm="1">
        <f t="array" ref="A428">ROW()-ROW(_対策工[#Headers])</f>
        <v>427</v>
      </c>
      <c r="B428" s="6" t="str" cm="1">
        <f t="array" ref="B428">_xlfn.IFS(_対策工[[#This Row],[シナリオ名称]]="","",
RIGHT(_対策工[[#This Row],[シナリオ名称]],1)="①",1,
RIGHT(_対策工[[#This Row],[シナリオ名称]],1)="②",2,
RIGHT(_対策工[[#This Row],[シナリオ名称]],1)="③",3,
RIGHT(_対策工[[#This Row],[シナリオ名称]],1)="④",4,
ture,"")</f>
        <v/>
      </c>
      <c r="C428" s="3" t="str" cm="1">
        <f t="array" ref="C428">_xlfn.IFS(OR(_対策工[[#This Row],[シナリオ名称]]="",_対策工[[#This Row],[グループ番号]]=""),"",TRUE,COUNTIF(_xlfn.TAKE(_対策工[制御3],_対策工[[#This Row],[通し番号]]),_対策工[[#This Row],[制御3]]))</f>
        <v/>
      </c>
      <c r="D428" t="str">
        <f>_対策工[[#This Row],[シナリオ名称]]&amp;_対策工[[#This Row],[グループ番号]]</f>
        <v/>
      </c>
      <c r="E428" t="str" cm="1">
        <f t="array" ref="E428">_xlfn.IFS(_対策工[[#This Row],[グループ番号]]="","",TRUE,_xlfn.XLOOKUP(_対策工[[#This Row],[グループ番号]],_グループ[グループ番号],_グループ[施設番号]))</f>
        <v/>
      </c>
      <c r="F428" t="str" cm="1">
        <f t="array" ref="F428">_xlfn.IFS(_対策工[[#This Row],[グループ番号]]="","",TRUE,_xlfn.XLOOKUP(_対策工[[#This Row],[グループ番号]],_グループ[グループ番号],_グループ[地区名]))</f>
        <v/>
      </c>
      <c r="G428" t="str" cm="1">
        <f t="array" ref="G428">_xlfn.IFS(_対策工[[#This Row],[グループ番号]]="","",TRUE,_xlfn.XLOOKUP(_対策工[[#This Row],[グループ番号]],_グループ[グループ番号],_グループ[施設名]))</f>
        <v/>
      </c>
      <c r="H428" t="str" cm="1">
        <f t="array" ref="H428">_xlfn.IFS(_対策工[[#This Row],[グループ番号]]="","",TRUE,_xlfn.XLOOKUP(_対策工[[#This Row],[グループ番号]],_グループ[グループ番号],_グループ[形式/設備名]))</f>
        <v/>
      </c>
      <c r="I428" t="str" cm="1">
        <f t="array" ref="I428">_xlfn.IFS(_対策工[[#This Row],[グループ番号]]="","",TRUE,_xlfn.XLOOKUP(_対策工[[#This Row],[グループ番号]],_グループ[グループ番号],_グループ[規格/装置名]))</f>
        <v/>
      </c>
      <c r="J428" t="str" cm="1">
        <f t="array" ref="J428">_xlfn.IFS(_対策工[[#This Row],[グループ番号]]="","",TRUE,_xlfn.XLOOKUP(_対策工[[#This Row],[グループ番号]],_グループ[グループ番号],_グループ[規模/部位]))</f>
        <v/>
      </c>
      <c r="K428" s="11"/>
      <c r="L428" s="9"/>
      <c r="M428" s="3"/>
      <c r="N428" t="str" cm="1">
        <f t="array" ref="N428">_xlfn.IFS(OR(_対策工[[#This Row],[シナリオ名称]]="",_対策工[[#This Row],[グループ番号]]=""),"",TRUE,_対策工[[#This Row],[グループ番号]]&amp;"-"&amp;_対策工[[#This Row],[制御1]]*100+_対策工[[#This Row],[制御2]])</f>
        <v/>
      </c>
      <c r="Q428" s="14"/>
      <c r="S428" s="12"/>
      <c r="T428" s="3"/>
    </row>
    <row r="429" spans="1:20">
      <c r="A429" s="6" cm="1">
        <f t="array" ref="A429">ROW()-ROW(_対策工[#Headers])</f>
        <v>428</v>
      </c>
      <c r="B429" s="6" t="str" cm="1">
        <f t="array" ref="B429">_xlfn.IFS(_対策工[[#This Row],[シナリオ名称]]="","",
RIGHT(_対策工[[#This Row],[シナリオ名称]],1)="①",1,
RIGHT(_対策工[[#This Row],[シナリオ名称]],1)="②",2,
RIGHT(_対策工[[#This Row],[シナリオ名称]],1)="③",3,
RIGHT(_対策工[[#This Row],[シナリオ名称]],1)="④",4,
ture,"")</f>
        <v/>
      </c>
      <c r="C429" s="3" t="str" cm="1">
        <f t="array" ref="C429">_xlfn.IFS(OR(_対策工[[#This Row],[シナリオ名称]]="",_対策工[[#This Row],[グループ番号]]=""),"",TRUE,COUNTIF(_xlfn.TAKE(_対策工[制御3],_対策工[[#This Row],[通し番号]]),_対策工[[#This Row],[制御3]]))</f>
        <v/>
      </c>
      <c r="D429" t="str">
        <f>_対策工[[#This Row],[シナリオ名称]]&amp;_対策工[[#This Row],[グループ番号]]</f>
        <v/>
      </c>
      <c r="E429" t="str" cm="1">
        <f t="array" ref="E429">_xlfn.IFS(_対策工[[#This Row],[グループ番号]]="","",TRUE,_xlfn.XLOOKUP(_対策工[[#This Row],[グループ番号]],_グループ[グループ番号],_グループ[施設番号]))</f>
        <v/>
      </c>
      <c r="F429" t="str" cm="1">
        <f t="array" ref="F429">_xlfn.IFS(_対策工[[#This Row],[グループ番号]]="","",TRUE,_xlfn.XLOOKUP(_対策工[[#This Row],[グループ番号]],_グループ[グループ番号],_グループ[地区名]))</f>
        <v/>
      </c>
      <c r="G429" t="str" cm="1">
        <f t="array" ref="G429">_xlfn.IFS(_対策工[[#This Row],[グループ番号]]="","",TRUE,_xlfn.XLOOKUP(_対策工[[#This Row],[グループ番号]],_グループ[グループ番号],_グループ[施設名]))</f>
        <v/>
      </c>
      <c r="H429" t="str" cm="1">
        <f t="array" ref="H429">_xlfn.IFS(_対策工[[#This Row],[グループ番号]]="","",TRUE,_xlfn.XLOOKUP(_対策工[[#This Row],[グループ番号]],_グループ[グループ番号],_グループ[形式/設備名]))</f>
        <v/>
      </c>
      <c r="I429" t="str" cm="1">
        <f t="array" ref="I429">_xlfn.IFS(_対策工[[#This Row],[グループ番号]]="","",TRUE,_xlfn.XLOOKUP(_対策工[[#This Row],[グループ番号]],_グループ[グループ番号],_グループ[規格/装置名]))</f>
        <v/>
      </c>
      <c r="J429" t="str" cm="1">
        <f t="array" ref="J429">_xlfn.IFS(_対策工[[#This Row],[グループ番号]]="","",TRUE,_xlfn.XLOOKUP(_対策工[[#This Row],[グループ番号]],_グループ[グループ番号],_グループ[規模/部位]))</f>
        <v/>
      </c>
      <c r="K429" s="11"/>
      <c r="L429" s="9"/>
      <c r="M429" s="3"/>
      <c r="N429" t="str" cm="1">
        <f t="array" ref="N429">_xlfn.IFS(OR(_対策工[[#This Row],[シナリオ名称]]="",_対策工[[#This Row],[グループ番号]]=""),"",TRUE,_対策工[[#This Row],[グループ番号]]&amp;"-"&amp;_対策工[[#This Row],[制御1]]*100+_対策工[[#This Row],[制御2]])</f>
        <v/>
      </c>
      <c r="Q429" s="14"/>
      <c r="S429" s="12"/>
      <c r="T429" s="3"/>
    </row>
    <row r="430" spans="1:20">
      <c r="A430" s="6" cm="1">
        <f t="array" ref="A430">ROW()-ROW(_対策工[#Headers])</f>
        <v>429</v>
      </c>
      <c r="B430" s="6" t="str" cm="1">
        <f t="array" ref="B430">_xlfn.IFS(_対策工[[#This Row],[シナリオ名称]]="","",
RIGHT(_対策工[[#This Row],[シナリオ名称]],1)="①",1,
RIGHT(_対策工[[#This Row],[シナリオ名称]],1)="②",2,
RIGHT(_対策工[[#This Row],[シナリオ名称]],1)="③",3,
RIGHT(_対策工[[#This Row],[シナリオ名称]],1)="④",4,
ture,"")</f>
        <v/>
      </c>
      <c r="C430" s="3" t="str" cm="1">
        <f t="array" ref="C430">_xlfn.IFS(OR(_対策工[[#This Row],[シナリオ名称]]="",_対策工[[#This Row],[グループ番号]]=""),"",TRUE,COUNTIF(_xlfn.TAKE(_対策工[制御3],_対策工[[#This Row],[通し番号]]),_対策工[[#This Row],[制御3]]))</f>
        <v/>
      </c>
      <c r="D430" t="str">
        <f>_対策工[[#This Row],[シナリオ名称]]&amp;_対策工[[#This Row],[グループ番号]]</f>
        <v/>
      </c>
      <c r="E430" t="str" cm="1">
        <f t="array" ref="E430">_xlfn.IFS(_対策工[[#This Row],[グループ番号]]="","",TRUE,_xlfn.XLOOKUP(_対策工[[#This Row],[グループ番号]],_グループ[グループ番号],_グループ[施設番号]))</f>
        <v/>
      </c>
      <c r="F430" t="str" cm="1">
        <f t="array" ref="F430">_xlfn.IFS(_対策工[[#This Row],[グループ番号]]="","",TRUE,_xlfn.XLOOKUP(_対策工[[#This Row],[グループ番号]],_グループ[グループ番号],_グループ[地区名]))</f>
        <v/>
      </c>
      <c r="G430" t="str" cm="1">
        <f t="array" ref="G430">_xlfn.IFS(_対策工[[#This Row],[グループ番号]]="","",TRUE,_xlfn.XLOOKUP(_対策工[[#This Row],[グループ番号]],_グループ[グループ番号],_グループ[施設名]))</f>
        <v/>
      </c>
      <c r="H430" t="str" cm="1">
        <f t="array" ref="H430">_xlfn.IFS(_対策工[[#This Row],[グループ番号]]="","",TRUE,_xlfn.XLOOKUP(_対策工[[#This Row],[グループ番号]],_グループ[グループ番号],_グループ[形式/設備名]))</f>
        <v/>
      </c>
      <c r="I430" t="str" cm="1">
        <f t="array" ref="I430">_xlfn.IFS(_対策工[[#This Row],[グループ番号]]="","",TRUE,_xlfn.XLOOKUP(_対策工[[#This Row],[グループ番号]],_グループ[グループ番号],_グループ[規格/装置名]))</f>
        <v/>
      </c>
      <c r="J430" t="str" cm="1">
        <f t="array" ref="J430">_xlfn.IFS(_対策工[[#This Row],[グループ番号]]="","",TRUE,_xlfn.XLOOKUP(_対策工[[#This Row],[グループ番号]],_グループ[グループ番号],_グループ[規模/部位]))</f>
        <v/>
      </c>
      <c r="K430" s="11"/>
      <c r="L430" s="9"/>
      <c r="M430" s="3"/>
      <c r="N430" t="str" cm="1">
        <f t="array" ref="N430">_xlfn.IFS(OR(_対策工[[#This Row],[シナリオ名称]]="",_対策工[[#This Row],[グループ番号]]=""),"",TRUE,_対策工[[#This Row],[グループ番号]]&amp;"-"&amp;_対策工[[#This Row],[制御1]]*100+_対策工[[#This Row],[制御2]])</f>
        <v/>
      </c>
      <c r="Q430" s="14"/>
      <c r="S430" s="12"/>
      <c r="T430" s="3"/>
    </row>
    <row r="431" spans="1:20">
      <c r="A431" s="6" cm="1">
        <f t="array" ref="A431">ROW()-ROW(_対策工[#Headers])</f>
        <v>430</v>
      </c>
      <c r="B431" s="6" t="str" cm="1">
        <f t="array" ref="B431">_xlfn.IFS(_対策工[[#This Row],[シナリオ名称]]="","",
RIGHT(_対策工[[#This Row],[シナリオ名称]],1)="①",1,
RIGHT(_対策工[[#This Row],[シナリオ名称]],1)="②",2,
RIGHT(_対策工[[#This Row],[シナリオ名称]],1)="③",3,
RIGHT(_対策工[[#This Row],[シナリオ名称]],1)="④",4,
ture,"")</f>
        <v/>
      </c>
      <c r="C431" s="3" t="str" cm="1">
        <f t="array" ref="C431">_xlfn.IFS(OR(_対策工[[#This Row],[シナリオ名称]]="",_対策工[[#This Row],[グループ番号]]=""),"",TRUE,COUNTIF(_xlfn.TAKE(_対策工[制御3],_対策工[[#This Row],[通し番号]]),_対策工[[#This Row],[制御3]]))</f>
        <v/>
      </c>
      <c r="D431" t="str">
        <f>_対策工[[#This Row],[シナリオ名称]]&amp;_対策工[[#This Row],[グループ番号]]</f>
        <v/>
      </c>
      <c r="E431" t="str" cm="1">
        <f t="array" ref="E431">_xlfn.IFS(_対策工[[#This Row],[グループ番号]]="","",TRUE,_xlfn.XLOOKUP(_対策工[[#This Row],[グループ番号]],_グループ[グループ番号],_グループ[施設番号]))</f>
        <v/>
      </c>
      <c r="F431" t="str" cm="1">
        <f t="array" ref="F431">_xlfn.IFS(_対策工[[#This Row],[グループ番号]]="","",TRUE,_xlfn.XLOOKUP(_対策工[[#This Row],[グループ番号]],_グループ[グループ番号],_グループ[地区名]))</f>
        <v/>
      </c>
      <c r="G431" t="str" cm="1">
        <f t="array" ref="G431">_xlfn.IFS(_対策工[[#This Row],[グループ番号]]="","",TRUE,_xlfn.XLOOKUP(_対策工[[#This Row],[グループ番号]],_グループ[グループ番号],_グループ[施設名]))</f>
        <v/>
      </c>
      <c r="H431" t="str" cm="1">
        <f t="array" ref="H431">_xlfn.IFS(_対策工[[#This Row],[グループ番号]]="","",TRUE,_xlfn.XLOOKUP(_対策工[[#This Row],[グループ番号]],_グループ[グループ番号],_グループ[形式/設備名]))</f>
        <v/>
      </c>
      <c r="I431" t="str" cm="1">
        <f t="array" ref="I431">_xlfn.IFS(_対策工[[#This Row],[グループ番号]]="","",TRUE,_xlfn.XLOOKUP(_対策工[[#This Row],[グループ番号]],_グループ[グループ番号],_グループ[規格/装置名]))</f>
        <v/>
      </c>
      <c r="J431" t="str" cm="1">
        <f t="array" ref="J431">_xlfn.IFS(_対策工[[#This Row],[グループ番号]]="","",TRUE,_xlfn.XLOOKUP(_対策工[[#This Row],[グループ番号]],_グループ[グループ番号],_グループ[規模/部位]))</f>
        <v/>
      </c>
      <c r="K431" s="11"/>
      <c r="L431" s="9"/>
      <c r="M431" s="3"/>
      <c r="N431" t="str" cm="1">
        <f t="array" ref="N431">_xlfn.IFS(OR(_対策工[[#This Row],[シナリオ名称]]="",_対策工[[#This Row],[グループ番号]]=""),"",TRUE,_対策工[[#This Row],[グループ番号]]&amp;"-"&amp;_対策工[[#This Row],[制御1]]*100+_対策工[[#This Row],[制御2]])</f>
        <v/>
      </c>
      <c r="Q431" s="14"/>
      <c r="S431" s="12"/>
      <c r="T431" s="3"/>
    </row>
    <row r="432" spans="1:20">
      <c r="A432" s="6" cm="1">
        <f t="array" ref="A432">ROW()-ROW(_対策工[#Headers])</f>
        <v>431</v>
      </c>
      <c r="B432" s="6" t="str" cm="1">
        <f t="array" ref="B432">_xlfn.IFS(_対策工[[#This Row],[シナリオ名称]]="","",
RIGHT(_対策工[[#This Row],[シナリオ名称]],1)="①",1,
RIGHT(_対策工[[#This Row],[シナリオ名称]],1)="②",2,
RIGHT(_対策工[[#This Row],[シナリオ名称]],1)="③",3,
RIGHT(_対策工[[#This Row],[シナリオ名称]],1)="④",4,
ture,"")</f>
        <v/>
      </c>
      <c r="C432" s="3" t="str" cm="1">
        <f t="array" ref="C432">_xlfn.IFS(OR(_対策工[[#This Row],[シナリオ名称]]="",_対策工[[#This Row],[グループ番号]]=""),"",TRUE,COUNTIF(_xlfn.TAKE(_対策工[制御3],_対策工[[#This Row],[通し番号]]),_対策工[[#This Row],[制御3]]))</f>
        <v/>
      </c>
      <c r="D432" t="str">
        <f>_対策工[[#This Row],[シナリオ名称]]&amp;_対策工[[#This Row],[グループ番号]]</f>
        <v/>
      </c>
      <c r="E432" t="str" cm="1">
        <f t="array" ref="E432">_xlfn.IFS(_対策工[[#This Row],[グループ番号]]="","",TRUE,_xlfn.XLOOKUP(_対策工[[#This Row],[グループ番号]],_グループ[グループ番号],_グループ[施設番号]))</f>
        <v/>
      </c>
      <c r="F432" t="str" cm="1">
        <f t="array" ref="F432">_xlfn.IFS(_対策工[[#This Row],[グループ番号]]="","",TRUE,_xlfn.XLOOKUP(_対策工[[#This Row],[グループ番号]],_グループ[グループ番号],_グループ[地区名]))</f>
        <v/>
      </c>
      <c r="G432" t="str" cm="1">
        <f t="array" ref="G432">_xlfn.IFS(_対策工[[#This Row],[グループ番号]]="","",TRUE,_xlfn.XLOOKUP(_対策工[[#This Row],[グループ番号]],_グループ[グループ番号],_グループ[施設名]))</f>
        <v/>
      </c>
      <c r="H432" t="str" cm="1">
        <f t="array" ref="H432">_xlfn.IFS(_対策工[[#This Row],[グループ番号]]="","",TRUE,_xlfn.XLOOKUP(_対策工[[#This Row],[グループ番号]],_グループ[グループ番号],_グループ[形式/設備名]))</f>
        <v/>
      </c>
      <c r="I432" t="str" cm="1">
        <f t="array" ref="I432">_xlfn.IFS(_対策工[[#This Row],[グループ番号]]="","",TRUE,_xlfn.XLOOKUP(_対策工[[#This Row],[グループ番号]],_グループ[グループ番号],_グループ[規格/装置名]))</f>
        <v/>
      </c>
      <c r="J432" t="str" cm="1">
        <f t="array" ref="J432">_xlfn.IFS(_対策工[[#This Row],[グループ番号]]="","",TRUE,_xlfn.XLOOKUP(_対策工[[#This Row],[グループ番号]],_グループ[グループ番号],_グループ[規模/部位]))</f>
        <v/>
      </c>
      <c r="K432" s="11"/>
      <c r="L432" s="9"/>
      <c r="M432" s="3"/>
      <c r="N432" t="str" cm="1">
        <f t="array" ref="N432">_xlfn.IFS(OR(_対策工[[#This Row],[シナリオ名称]]="",_対策工[[#This Row],[グループ番号]]=""),"",TRUE,_対策工[[#This Row],[グループ番号]]&amp;"-"&amp;_対策工[[#This Row],[制御1]]*100+_対策工[[#This Row],[制御2]])</f>
        <v/>
      </c>
      <c r="Q432" s="14"/>
      <c r="S432" s="12"/>
      <c r="T432" s="3"/>
    </row>
    <row r="433" spans="1:20">
      <c r="A433" s="6" cm="1">
        <f t="array" ref="A433">ROW()-ROW(_対策工[#Headers])</f>
        <v>432</v>
      </c>
      <c r="B433" s="6" t="str" cm="1">
        <f t="array" ref="B433">_xlfn.IFS(_対策工[[#This Row],[シナリオ名称]]="","",
RIGHT(_対策工[[#This Row],[シナリオ名称]],1)="①",1,
RIGHT(_対策工[[#This Row],[シナリオ名称]],1)="②",2,
RIGHT(_対策工[[#This Row],[シナリオ名称]],1)="③",3,
RIGHT(_対策工[[#This Row],[シナリオ名称]],1)="④",4,
ture,"")</f>
        <v/>
      </c>
      <c r="C433" s="3" t="str" cm="1">
        <f t="array" ref="C433">_xlfn.IFS(OR(_対策工[[#This Row],[シナリオ名称]]="",_対策工[[#This Row],[グループ番号]]=""),"",TRUE,COUNTIF(_xlfn.TAKE(_対策工[制御3],_対策工[[#This Row],[通し番号]]),_対策工[[#This Row],[制御3]]))</f>
        <v/>
      </c>
      <c r="D433" t="str">
        <f>_対策工[[#This Row],[シナリオ名称]]&amp;_対策工[[#This Row],[グループ番号]]</f>
        <v/>
      </c>
      <c r="E433" t="str" cm="1">
        <f t="array" ref="E433">_xlfn.IFS(_対策工[[#This Row],[グループ番号]]="","",TRUE,_xlfn.XLOOKUP(_対策工[[#This Row],[グループ番号]],_グループ[グループ番号],_グループ[施設番号]))</f>
        <v/>
      </c>
      <c r="F433" t="str" cm="1">
        <f t="array" ref="F433">_xlfn.IFS(_対策工[[#This Row],[グループ番号]]="","",TRUE,_xlfn.XLOOKUP(_対策工[[#This Row],[グループ番号]],_グループ[グループ番号],_グループ[地区名]))</f>
        <v/>
      </c>
      <c r="G433" t="str" cm="1">
        <f t="array" ref="G433">_xlfn.IFS(_対策工[[#This Row],[グループ番号]]="","",TRUE,_xlfn.XLOOKUP(_対策工[[#This Row],[グループ番号]],_グループ[グループ番号],_グループ[施設名]))</f>
        <v/>
      </c>
      <c r="H433" t="str" cm="1">
        <f t="array" ref="H433">_xlfn.IFS(_対策工[[#This Row],[グループ番号]]="","",TRUE,_xlfn.XLOOKUP(_対策工[[#This Row],[グループ番号]],_グループ[グループ番号],_グループ[形式/設備名]))</f>
        <v/>
      </c>
      <c r="I433" t="str" cm="1">
        <f t="array" ref="I433">_xlfn.IFS(_対策工[[#This Row],[グループ番号]]="","",TRUE,_xlfn.XLOOKUP(_対策工[[#This Row],[グループ番号]],_グループ[グループ番号],_グループ[規格/装置名]))</f>
        <v/>
      </c>
      <c r="J433" t="str" cm="1">
        <f t="array" ref="J433">_xlfn.IFS(_対策工[[#This Row],[グループ番号]]="","",TRUE,_xlfn.XLOOKUP(_対策工[[#This Row],[グループ番号]],_グループ[グループ番号],_グループ[規模/部位]))</f>
        <v/>
      </c>
      <c r="K433" s="11"/>
      <c r="L433" s="9"/>
      <c r="M433" s="3"/>
      <c r="N433" t="str" cm="1">
        <f t="array" ref="N433">_xlfn.IFS(OR(_対策工[[#This Row],[シナリオ名称]]="",_対策工[[#This Row],[グループ番号]]=""),"",TRUE,_対策工[[#This Row],[グループ番号]]&amp;"-"&amp;_対策工[[#This Row],[制御1]]*100+_対策工[[#This Row],[制御2]])</f>
        <v/>
      </c>
      <c r="Q433" s="14"/>
      <c r="S433" s="12"/>
      <c r="T433" s="3"/>
    </row>
    <row r="434" spans="1:20">
      <c r="A434" s="6" cm="1">
        <f t="array" ref="A434">ROW()-ROW(_対策工[#Headers])</f>
        <v>433</v>
      </c>
      <c r="B434" s="6" t="str" cm="1">
        <f t="array" ref="B434">_xlfn.IFS(_対策工[[#This Row],[シナリオ名称]]="","",
RIGHT(_対策工[[#This Row],[シナリオ名称]],1)="①",1,
RIGHT(_対策工[[#This Row],[シナリオ名称]],1)="②",2,
RIGHT(_対策工[[#This Row],[シナリオ名称]],1)="③",3,
RIGHT(_対策工[[#This Row],[シナリオ名称]],1)="④",4,
ture,"")</f>
        <v/>
      </c>
      <c r="C434" s="3" t="str" cm="1">
        <f t="array" ref="C434">_xlfn.IFS(OR(_対策工[[#This Row],[シナリオ名称]]="",_対策工[[#This Row],[グループ番号]]=""),"",TRUE,COUNTIF(_xlfn.TAKE(_対策工[制御3],_対策工[[#This Row],[通し番号]]),_対策工[[#This Row],[制御3]]))</f>
        <v/>
      </c>
      <c r="D434" t="str">
        <f>_対策工[[#This Row],[シナリオ名称]]&amp;_対策工[[#This Row],[グループ番号]]</f>
        <v/>
      </c>
      <c r="E434" t="str" cm="1">
        <f t="array" ref="E434">_xlfn.IFS(_対策工[[#This Row],[グループ番号]]="","",TRUE,_xlfn.XLOOKUP(_対策工[[#This Row],[グループ番号]],_グループ[グループ番号],_グループ[施設番号]))</f>
        <v/>
      </c>
      <c r="F434" t="str" cm="1">
        <f t="array" ref="F434">_xlfn.IFS(_対策工[[#This Row],[グループ番号]]="","",TRUE,_xlfn.XLOOKUP(_対策工[[#This Row],[グループ番号]],_グループ[グループ番号],_グループ[地区名]))</f>
        <v/>
      </c>
      <c r="G434" t="str" cm="1">
        <f t="array" ref="G434">_xlfn.IFS(_対策工[[#This Row],[グループ番号]]="","",TRUE,_xlfn.XLOOKUP(_対策工[[#This Row],[グループ番号]],_グループ[グループ番号],_グループ[施設名]))</f>
        <v/>
      </c>
      <c r="H434" t="str" cm="1">
        <f t="array" ref="H434">_xlfn.IFS(_対策工[[#This Row],[グループ番号]]="","",TRUE,_xlfn.XLOOKUP(_対策工[[#This Row],[グループ番号]],_グループ[グループ番号],_グループ[形式/設備名]))</f>
        <v/>
      </c>
      <c r="I434" t="str" cm="1">
        <f t="array" ref="I434">_xlfn.IFS(_対策工[[#This Row],[グループ番号]]="","",TRUE,_xlfn.XLOOKUP(_対策工[[#This Row],[グループ番号]],_グループ[グループ番号],_グループ[規格/装置名]))</f>
        <v/>
      </c>
      <c r="J434" t="str" cm="1">
        <f t="array" ref="J434">_xlfn.IFS(_対策工[[#This Row],[グループ番号]]="","",TRUE,_xlfn.XLOOKUP(_対策工[[#This Row],[グループ番号]],_グループ[グループ番号],_グループ[規模/部位]))</f>
        <v/>
      </c>
      <c r="K434" s="11"/>
      <c r="L434" s="9"/>
      <c r="M434" s="3"/>
      <c r="N434" t="str" cm="1">
        <f t="array" ref="N434">_xlfn.IFS(OR(_対策工[[#This Row],[シナリオ名称]]="",_対策工[[#This Row],[グループ番号]]=""),"",TRUE,_対策工[[#This Row],[グループ番号]]&amp;"-"&amp;_対策工[[#This Row],[制御1]]*100+_対策工[[#This Row],[制御2]])</f>
        <v/>
      </c>
      <c r="Q434" s="14"/>
      <c r="S434" s="12"/>
      <c r="T434" s="3"/>
    </row>
    <row r="435" spans="1:20">
      <c r="A435" s="6" cm="1">
        <f t="array" ref="A435">ROW()-ROW(_対策工[#Headers])</f>
        <v>434</v>
      </c>
      <c r="B435" s="6" t="str" cm="1">
        <f t="array" ref="B435">_xlfn.IFS(_対策工[[#This Row],[シナリオ名称]]="","",
RIGHT(_対策工[[#This Row],[シナリオ名称]],1)="①",1,
RIGHT(_対策工[[#This Row],[シナリオ名称]],1)="②",2,
RIGHT(_対策工[[#This Row],[シナリオ名称]],1)="③",3,
RIGHT(_対策工[[#This Row],[シナリオ名称]],1)="④",4,
ture,"")</f>
        <v/>
      </c>
      <c r="C435" s="3" t="str" cm="1">
        <f t="array" ref="C435">_xlfn.IFS(OR(_対策工[[#This Row],[シナリオ名称]]="",_対策工[[#This Row],[グループ番号]]=""),"",TRUE,COUNTIF(_xlfn.TAKE(_対策工[制御3],_対策工[[#This Row],[通し番号]]),_対策工[[#This Row],[制御3]]))</f>
        <v/>
      </c>
      <c r="D435" t="str">
        <f>_対策工[[#This Row],[シナリオ名称]]&amp;_対策工[[#This Row],[グループ番号]]</f>
        <v/>
      </c>
      <c r="E435" t="str" cm="1">
        <f t="array" ref="E435">_xlfn.IFS(_対策工[[#This Row],[グループ番号]]="","",TRUE,_xlfn.XLOOKUP(_対策工[[#This Row],[グループ番号]],_グループ[グループ番号],_グループ[施設番号]))</f>
        <v/>
      </c>
      <c r="F435" t="str" cm="1">
        <f t="array" ref="F435">_xlfn.IFS(_対策工[[#This Row],[グループ番号]]="","",TRUE,_xlfn.XLOOKUP(_対策工[[#This Row],[グループ番号]],_グループ[グループ番号],_グループ[地区名]))</f>
        <v/>
      </c>
      <c r="G435" t="str" cm="1">
        <f t="array" ref="G435">_xlfn.IFS(_対策工[[#This Row],[グループ番号]]="","",TRUE,_xlfn.XLOOKUP(_対策工[[#This Row],[グループ番号]],_グループ[グループ番号],_グループ[施設名]))</f>
        <v/>
      </c>
      <c r="H435" t="str" cm="1">
        <f t="array" ref="H435">_xlfn.IFS(_対策工[[#This Row],[グループ番号]]="","",TRUE,_xlfn.XLOOKUP(_対策工[[#This Row],[グループ番号]],_グループ[グループ番号],_グループ[形式/設備名]))</f>
        <v/>
      </c>
      <c r="I435" t="str" cm="1">
        <f t="array" ref="I435">_xlfn.IFS(_対策工[[#This Row],[グループ番号]]="","",TRUE,_xlfn.XLOOKUP(_対策工[[#This Row],[グループ番号]],_グループ[グループ番号],_グループ[規格/装置名]))</f>
        <v/>
      </c>
      <c r="J435" t="str" cm="1">
        <f t="array" ref="J435">_xlfn.IFS(_対策工[[#This Row],[グループ番号]]="","",TRUE,_xlfn.XLOOKUP(_対策工[[#This Row],[グループ番号]],_グループ[グループ番号],_グループ[規模/部位]))</f>
        <v/>
      </c>
      <c r="K435" s="11"/>
      <c r="L435" s="9"/>
      <c r="M435" s="3"/>
      <c r="N435" t="str" cm="1">
        <f t="array" ref="N435">_xlfn.IFS(OR(_対策工[[#This Row],[シナリオ名称]]="",_対策工[[#This Row],[グループ番号]]=""),"",TRUE,_対策工[[#This Row],[グループ番号]]&amp;"-"&amp;_対策工[[#This Row],[制御1]]*100+_対策工[[#This Row],[制御2]])</f>
        <v/>
      </c>
      <c r="Q435" s="14"/>
      <c r="S435" s="12"/>
      <c r="T435" s="3"/>
    </row>
    <row r="436" spans="1:20">
      <c r="A436" s="6" cm="1">
        <f t="array" ref="A436">ROW()-ROW(_対策工[#Headers])</f>
        <v>435</v>
      </c>
      <c r="B436" s="6" t="str" cm="1">
        <f t="array" ref="B436">_xlfn.IFS(_対策工[[#This Row],[シナリオ名称]]="","",
RIGHT(_対策工[[#This Row],[シナリオ名称]],1)="①",1,
RIGHT(_対策工[[#This Row],[シナリオ名称]],1)="②",2,
RIGHT(_対策工[[#This Row],[シナリオ名称]],1)="③",3,
RIGHT(_対策工[[#This Row],[シナリオ名称]],1)="④",4,
ture,"")</f>
        <v/>
      </c>
      <c r="C436" s="3" t="str" cm="1">
        <f t="array" ref="C436">_xlfn.IFS(OR(_対策工[[#This Row],[シナリオ名称]]="",_対策工[[#This Row],[グループ番号]]=""),"",TRUE,COUNTIF(_xlfn.TAKE(_対策工[制御3],_対策工[[#This Row],[通し番号]]),_対策工[[#This Row],[制御3]]))</f>
        <v/>
      </c>
      <c r="D436" t="str">
        <f>_対策工[[#This Row],[シナリオ名称]]&amp;_対策工[[#This Row],[グループ番号]]</f>
        <v/>
      </c>
      <c r="E436" t="str" cm="1">
        <f t="array" ref="E436">_xlfn.IFS(_対策工[[#This Row],[グループ番号]]="","",TRUE,_xlfn.XLOOKUP(_対策工[[#This Row],[グループ番号]],_グループ[グループ番号],_グループ[施設番号]))</f>
        <v/>
      </c>
      <c r="F436" t="str" cm="1">
        <f t="array" ref="F436">_xlfn.IFS(_対策工[[#This Row],[グループ番号]]="","",TRUE,_xlfn.XLOOKUP(_対策工[[#This Row],[グループ番号]],_グループ[グループ番号],_グループ[地区名]))</f>
        <v/>
      </c>
      <c r="G436" t="str" cm="1">
        <f t="array" ref="G436">_xlfn.IFS(_対策工[[#This Row],[グループ番号]]="","",TRUE,_xlfn.XLOOKUP(_対策工[[#This Row],[グループ番号]],_グループ[グループ番号],_グループ[施設名]))</f>
        <v/>
      </c>
      <c r="H436" t="str" cm="1">
        <f t="array" ref="H436">_xlfn.IFS(_対策工[[#This Row],[グループ番号]]="","",TRUE,_xlfn.XLOOKUP(_対策工[[#This Row],[グループ番号]],_グループ[グループ番号],_グループ[形式/設備名]))</f>
        <v/>
      </c>
      <c r="I436" t="str" cm="1">
        <f t="array" ref="I436">_xlfn.IFS(_対策工[[#This Row],[グループ番号]]="","",TRUE,_xlfn.XLOOKUP(_対策工[[#This Row],[グループ番号]],_グループ[グループ番号],_グループ[規格/装置名]))</f>
        <v/>
      </c>
      <c r="J436" t="str" cm="1">
        <f t="array" ref="J436">_xlfn.IFS(_対策工[[#This Row],[グループ番号]]="","",TRUE,_xlfn.XLOOKUP(_対策工[[#This Row],[グループ番号]],_グループ[グループ番号],_グループ[規模/部位]))</f>
        <v/>
      </c>
      <c r="K436" s="11"/>
      <c r="L436" s="9"/>
      <c r="M436" s="3"/>
      <c r="N436" t="str" cm="1">
        <f t="array" ref="N436">_xlfn.IFS(OR(_対策工[[#This Row],[シナリオ名称]]="",_対策工[[#This Row],[グループ番号]]=""),"",TRUE,_対策工[[#This Row],[グループ番号]]&amp;"-"&amp;_対策工[[#This Row],[制御1]]*100+_対策工[[#This Row],[制御2]])</f>
        <v/>
      </c>
      <c r="Q436" s="14"/>
      <c r="S436" s="12"/>
      <c r="T436" s="3"/>
    </row>
    <row r="437" spans="1:20">
      <c r="A437" s="6" cm="1">
        <f t="array" ref="A437">ROW()-ROW(_対策工[#Headers])</f>
        <v>436</v>
      </c>
      <c r="B437" s="6" t="str" cm="1">
        <f t="array" ref="B437">_xlfn.IFS(_対策工[[#This Row],[シナリオ名称]]="","",
RIGHT(_対策工[[#This Row],[シナリオ名称]],1)="①",1,
RIGHT(_対策工[[#This Row],[シナリオ名称]],1)="②",2,
RIGHT(_対策工[[#This Row],[シナリオ名称]],1)="③",3,
RIGHT(_対策工[[#This Row],[シナリオ名称]],1)="④",4,
ture,"")</f>
        <v/>
      </c>
      <c r="C437" s="3" t="str" cm="1">
        <f t="array" ref="C437">_xlfn.IFS(OR(_対策工[[#This Row],[シナリオ名称]]="",_対策工[[#This Row],[グループ番号]]=""),"",TRUE,COUNTIF(_xlfn.TAKE(_対策工[制御3],_対策工[[#This Row],[通し番号]]),_対策工[[#This Row],[制御3]]))</f>
        <v/>
      </c>
      <c r="D437" t="str">
        <f>_対策工[[#This Row],[シナリオ名称]]&amp;_対策工[[#This Row],[グループ番号]]</f>
        <v/>
      </c>
      <c r="E437" t="str" cm="1">
        <f t="array" ref="E437">_xlfn.IFS(_対策工[[#This Row],[グループ番号]]="","",TRUE,_xlfn.XLOOKUP(_対策工[[#This Row],[グループ番号]],_グループ[グループ番号],_グループ[施設番号]))</f>
        <v/>
      </c>
      <c r="F437" t="str" cm="1">
        <f t="array" ref="F437">_xlfn.IFS(_対策工[[#This Row],[グループ番号]]="","",TRUE,_xlfn.XLOOKUP(_対策工[[#This Row],[グループ番号]],_グループ[グループ番号],_グループ[地区名]))</f>
        <v/>
      </c>
      <c r="G437" t="str" cm="1">
        <f t="array" ref="G437">_xlfn.IFS(_対策工[[#This Row],[グループ番号]]="","",TRUE,_xlfn.XLOOKUP(_対策工[[#This Row],[グループ番号]],_グループ[グループ番号],_グループ[施設名]))</f>
        <v/>
      </c>
      <c r="H437" t="str" cm="1">
        <f t="array" ref="H437">_xlfn.IFS(_対策工[[#This Row],[グループ番号]]="","",TRUE,_xlfn.XLOOKUP(_対策工[[#This Row],[グループ番号]],_グループ[グループ番号],_グループ[形式/設備名]))</f>
        <v/>
      </c>
      <c r="I437" t="str" cm="1">
        <f t="array" ref="I437">_xlfn.IFS(_対策工[[#This Row],[グループ番号]]="","",TRUE,_xlfn.XLOOKUP(_対策工[[#This Row],[グループ番号]],_グループ[グループ番号],_グループ[規格/装置名]))</f>
        <v/>
      </c>
      <c r="J437" t="str" cm="1">
        <f t="array" ref="J437">_xlfn.IFS(_対策工[[#This Row],[グループ番号]]="","",TRUE,_xlfn.XLOOKUP(_対策工[[#This Row],[グループ番号]],_グループ[グループ番号],_グループ[規模/部位]))</f>
        <v/>
      </c>
      <c r="K437" s="11"/>
      <c r="L437" s="9"/>
      <c r="M437" s="3"/>
      <c r="N437" t="str" cm="1">
        <f t="array" ref="N437">_xlfn.IFS(OR(_対策工[[#This Row],[シナリオ名称]]="",_対策工[[#This Row],[グループ番号]]=""),"",TRUE,_対策工[[#This Row],[グループ番号]]&amp;"-"&amp;_対策工[[#This Row],[制御1]]*100+_対策工[[#This Row],[制御2]])</f>
        <v/>
      </c>
      <c r="Q437" s="14"/>
      <c r="S437" s="12"/>
      <c r="T437" s="3"/>
    </row>
    <row r="438" spans="1:20">
      <c r="A438" s="6" cm="1">
        <f t="array" ref="A438">ROW()-ROW(_対策工[#Headers])</f>
        <v>437</v>
      </c>
      <c r="B438" s="6" t="str" cm="1">
        <f t="array" ref="B438">_xlfn.IFS(_対策工[[#This Row],[シナリオ名称]]="","",
RIGHT(_対策工[[#This Row],[シナリオ名称]],1)="①",1,
RIGHT(_対策工[[#This Row],[シナリオ名称]],1)="②",2,
RIGHT(_対策工[[#This Row],[シナリオ名称]],1)="③",3,
RIGHT(_対策工[[#This Row],[シナリオ名称]],1)="④",4,
ture,"")</f>
        <v/>
      </c>
      <c r="C438" s="3" t="str" cm="1">
        <f t="array" ref="C438">_xlfn.IFS(OR(_対策工[[#This Row],[シナリオ名称]]="",_対策工[[#This Row],[グループ番号]]=""),"",TRUE,COUNTIF(_xlfn.TAKE(_対策工[制御3],_対策工[[#This Row],[通し番号]]),_対策工[[#This Row],[制御3]]))</f>
        <v/>
      </c>
      <c r="D438" t="str">
        <f>_対策工[[#This Row],[シナリオ名称]]&amp;_対策工[[#This Row],[グループ番号]]</f>
        <v/>
      </c>
      <c r="E438" t="str" cm="1">
        <f t="array" ref="E438">_xlfn.IFS(_対策工[[#This Row],[グループ番号]]="","",TRUE,_xlfn.XLOOKUP(_対策工[[#This Row],[グループ番号]],_グループ[グループ番号],_グループ[施設番号]))</f>
        <v/>
      </c>
      <c r="F438" t="str" cm="1">
        <f t="array" ref="F438">_xlfn.IFS(_対策工[[#This Row],[グループ番号]]="","",TRUE,_xlfn.XLOOKUP(_対策工[[#This Row],[グループ番号]],_グループ[グループ番号],_グループ[地区名]))</f>
        <v/>
      </c>
      <c r="G438" t="str" cm="1">
        <f t="array" ref="G438">_xlfn.IFS(_対策工[[#This Row],[グループ番号]]="","",TRUE,_xlfn.XLOOKUP(_対策工[[#This Row],[グループ番号]],_グループ[グループ番号],_グループ[施設名]))</f>
        <v/>
      </c>
      <c r="H438" t="str" cm="1">
        <f t="array" ref="H438">_xlfn.IFS(_対策工[[#This Row],[グループ番号]]="","",TRUE,_xlfn.XLOOKUP(_対策工[[#This Row],[グループ番号]],_グループ[グループ番号],_グループ[形式/設備名]))</f>
        <v/>
      </c>
      <c r="I438" t="str" cm="1">
        <f t="array" ref="I438">_xlfn.IFS(_対策工[[#This Row],[グループ番号]]="","",TRUE,_xlfn.XLOOKUP(_対策工[[#This Row],[グループ番号]],_グループ[グループ番号],_グループ[規格/装置名]))</f>
        <v/>
      </c>
      <c r="J438" t="str" cm="1">
        <f t="array" ref="J438">_xlfn.IFS(_対策工[[#This Row],[グループ番号]]="","",TRUE,_xlfn.XLOOKUP(_対策工[[#This Row],[グループ番号]],_グループ[グループ番号],_グループ[規模/部位]))</f>
        <v/>
      </c>
      <c r="K438" s="11"/>
      <c r="L438" s="9"/>
      <c r="M438" s="3"/>
      <c r="N438" t="str" cm="1">
        <f t="array" ref="N438">_xlfn.IFS(OR(_対策工[[#This Row],[シナリオ名称]]="",_対策工[[#This Row],[グループ番号]]=""),"",TRUE,_対策工[[#This Row],[グループ番号]]&amp;"-"&amp;_対策工[[#This Row],[制御1]]*100+_対策工[[#This Row],[制御2]])</f>
        <v/>
      </c>
      <c r="Q438" s="14"/>
      <c r="S438" s="12"/>
      <c r="T438" s="3"/>
    </row>
    <row r="439" spans="1:20">
      <c r="A439" s="6" cm="1">
        <f t="array" ref="A439">ROW()-ROW(_対策工[#Headers])</f>
        <v>438</v>
      </c>
      <c r="B439" s="6" t="str" cm="1">
        <f t="array" ref="B439">_xlfn.IFS(_対策工[[#This Row],[シナリオ名称]]="","",
RIGHT(_対策工[[#This Row],[シナリオ名称]],1)="①",1,
RIGHT(_対策工[[#This Row],[シナリオ名称]],1)="②",2,
RIGHT(_対策工[[#This Row],[シナリオ名称]],1)="③",3,
RIGHT(_対策工[[#This Row],[シナリオ名称]],1)="④",4,
ture,"")</f>
        <v/>
      </c>
      <c r="C439" s="3" t="str" cm="1">
        <f t="array" ref="C439">_xlfn.IFS(OR(_対策工[[#This Row],[シナリオ名称]]="",_対策工[[#This Row],[グループ番号]]=""),"",TRUE,COUNTIF(_xlfn.TAKE(_対策工[制御3],_対策工[[#This Row],[通し番号]]),_対策工[[#This Row],[制御3]]))</f>
        <v/>
      </c>
      <c r="D439" t="str">
        <f>_対策工[[#This Row],[シナリオ名称]]&amp;_対策工[[#This Row],[グループ番号]]</f>
        <v/>
      </c>
      <c r="E439" t="str" cm="1">
        <f t="array" ref="E439">_xlfn.IFS(_対策工[[#This Row],[グループ番号]]="","",TRUE,_xlfn.XLOOKUP(_対策工[[#This Row],[グループ番号]],_グループ[グループ番号],_グループ[施設番号]))</f>
        <v/>
      </c>
      <c r="F439" t="str" cm="1">
        <f t="array" ref="F439">_xlfn.IFS(_対策工[[#This Row],[グループ番号]]="","",TRUE,_xlfn.XLOOKUP(_対策工[[#This Row],[グループ番号]],_グループ[グループ番号],_グループ[地区名]))</f>
        <v/>
      </c>
      <c r="G439" t="str" cm="1">
        <f t="array" ref="G439">_xlfn.IFS(_対策工[[#This Row],[グループ番号]]="","",TRUE,_xlfn.XLOOKUP(_対策工[[#This Row],[グループ番号]],_グループ[グループ番号],_グループ[施設名]))</f>
        <v/>
      </c>
      <c r="H439" t="str" cm="1">
        <f t="array" ref="H439">_xlfn.IFS(_対策工[[#This Row],[グループ番号]]="","",TRUE,_xlfn.XLOOKUP(_対策工[[#This Row],[グループ番号]],_グループ[グループ番号],_グループ[形式/設備名]))</f>
        <v/>
      </c>
      <c r="I439" t="str" cm="1">
        <f t="array" ref="I439">_xlfn.IFS(_対策工[[#This Row],[グループ番号]]="","",TRUE,_xlfn.XLOOKUP(_対策工[[#This Row],[グループ番号]],_グループ[グループ番号],_グループ[規格/装置名]))</f>
        <v/>
      </c>
      <c r="J439" t="str" cm="1">
        <f t="array" ref="J439">_xlfn.IFS(_対策工[[#This Row],[グループ番号]]="","",TRUE,_xlfn.XLOOKUP(_対策工[[#This Row],[グループ番号]],_グループ[グループ番号],_グループ[規模/部位]))</f>
        <v/>
      </c>
      <c r="K439" s="11"/>
      <c r="L439" s="9"/>
      <c r="M439" s="3"/>
      <c r="N439" t="str" cm="1">
        <f t="array" ref="N439">_xlfn.IFS(OR(_対策工[[#This Row],[シナリオ名称]]="",_対策工[[#This Row],[グループ番号]]=""),"",TRUE,_対策工[[#This Row],[グループ番号]]&amp;"-"&amp;_対策工[[#This Row],[制御1]]*100+_対策工[[#This Row],[制御2]])</f>
        <v/>
      </c>
      <c r="Q439" s="14"/>
      <c r="S439" s="12"/>
      <c r="T439" s="3"/>
    </row>
    <row r="440" spans="1:20">
      <c r="A440" s="6" cm="1">
        <f t="array" ref="A440">ROW()-ROW(_対策工[#Headers])</f>
        <v>439</v>
      </c>
      <c r="B440" s="6" t="str" cm="1">
        <f t="array" ref="B440">_xlfn.IFS(_対策工[[#This Row],[シナリオ名称]]="","",
RIGHT(_対策工[[#This Row],[シナリオ名称]],1)="①",1,
RIGHT(_対策工[[#This Row],[シナリオ名称]],1)="②",2,
RIGHT(_対策工[[#This Row],[シナリオ名称]],1)="③",3,
RIGHT(_対策工[[#This Row],[シナリオ名称]],1)="④",4,
ture,"")</f>
        <v/>
      </c>
      <c r="C440" s="3" t="str" cm="1">
        <f t="array" ref="C440">_xlfn.IFS(OR(_対策工[[#This Row],[シナリオ名称]]="",_対策工[[#This Row],[グループ番号]]=""),"",TRUE,COUNTIF(_xlfn.TAKE(_対策工[制御3],_対策工[[#This Row],[通し番号]]),_対策工[[#This Row],[制御3]]))</f>
        <v/>
      </c>
      <c r="D440" t="str">
        <f>_対策工[[#This Row],[シナリオ名称]]&amp;_対策工[[#This Row],[グループ番号]]</f>
        <v/>
      </c>
      <c r="E440" t="str" cm="1">
        <f t="array" ref="E440">_xlfn.IFS(_対策工[[#This Row],[グループ番号]]="","",TRUE,_xlfn.XLOOKUP(_対策工[[#This Row],[グループ番号]],_グループ[グループ番号],_グループ[施設番号]))</f>
        <v/>
      </c>
      <c r="F440" t="str" cm="1">
        <f t="array" ref="F440">_xlfn.IFS(_対策工[[#This Row],[グループ番号]]="","",TRUE,_xlfn.XLOOKUP(_対策工[[#This Row],[グループ番号]],_グループ[グループ番号],_グループ[地区名]))</f>
        <v/>
      </c>
      <c r="G440" t="str" cm="1">
        <f t="array" ref="G440">_xlfn.IFS(_対策工[[#This Row],[グループ番号]]="","",TRUE,_xlfn.XLOOKUP(_対策工[[#This Row],[グループ番号]],_グループ[グループ番号],_グループ[施設名]))</f>
        <v/>
      </c>
      <c r="H440" t="str" cm="1">
        <f t="array" ref="H440">_xlfn.IFS(_対策工[[#This Row],[グループ番号]]="","",TRUE,_xlfn.XLOOKUP(_対策工[[#This Row],[グループ番号]],_グループ[グループ番号],_グループ[形式/設備名]))</f>
        <v/>
      </c>
      <c r="I440" t="str" cm="1">
        <f t="array" ref="I440">_xlfn.IFS(_対策工[[#This Row],[グループ番号]]="","",TRUE,_xlfn.XLOOKUP(_対策工[[#This Row],[グループ番号]],_グループ[グループ番号],_グループ[規格/装置名]))</f>
        <v/>
      </c>
      <c r="J440" t="str" cm="1">
        <f t="array" ref="J440">_xlfn.IFS(_対策工[[#This Row],[グループ番号]]="","",TRUE,_xlfn.XLOOKUP(_対策工[[#This Row],[グループ番号]],_グループ[グループ番号],_グループ[規模/部位]))</f>
        <v/>
      </c>
      <c r="K440" s="11"/>
      <c r="L440" s="9"/>
      <c r="M440" s="3"/>
      <c r="N440" t="str" cm="1">
        <f t="array" ref="N440">_xlfn.IFS(OR(_対策工[[#This Row],[シナリオ名称]]="",_対策工[[#This Row],[グループ番号]]=""),"",TRUE,_対策工[[#This Row],[グループ番号]]&amp;"-"&amp;_対策工[[#This Row],[制御1]]*100+_対策工[[#This Row],[制御2]])</f>
        <v/>
      </c>
      <c r="Q440" s="14"/>
      <c r="S440" s="12"/>
      <c r="T440" s="3"/>
    </row>
    <row r="441" spans="1:20">
      <c r="A441" s="6" cm="1">
        <f t="array" ref="A441">ROW()-ROW(_対策工[#Headers])</f>
        <v>440</v>
      </c>
      <c r="B441" s="6" t="str" cm="1">
        <f t="array" ref="B441">_xlfn.IFS(_対策工[[#This Row],[シナリオ名称]]="","",
RIGHT(_対策工[[#This Row],[シナリオ名称]],1)="①",1,
RIGHT(_対策工[[#This Row],[シナリオ名称]],1)="②",2,
RIGHT(_対策工[[#This Row],[シナリオ名称]],1)="③",3,
RIGHT(_対策工[[#This Row],[シナリオ名称]],1)="④",4,
ture,"")</f>
        <v/>
      </c>
      <c r="C441" s="3" t="str" cm="1">
        <f t="array" ref="C441">_xlfn.IFS(OR(_対策工[[#This Row],[シナリオ名称]]="",_対策工[[#This Row],[グループ番号]]=""),"",TRUE,COUNTIF(_xlfn.TAKE(_対策工[制御3],_対策工[[#This Row],[通し番号]]),_対策工[[#This Row],[制御3]]))</f>
        <v/>
      </c>
      <c r="D441" t="str">
        <f>_対策工[[#This Row],[シナリオ名称]]&amp;_対策工[[#This Row],[グループ番号]]</f>
        <v/>
      </c>
      <c r="E441" t="str" cm="1">
        <f t="array" ref="E441">_xlfn.IFS(_対策工[[#This Row],[グループ番号]]="","",TRUE,_xlfn.XLOOKUP(_対策工[[#This Row],[グループ番号]],_グループ[グループ番号],_グループ[施設番号]))</f>
        <v/>
      </c>
      <c r="F441" t="str" cm="1">
        <f t="array" ref="F441">_xlfn.IFS(_対策工[[#This Row],[グループ番号]]="","",TRUE,_xlfn.XLOOKUP(_対策工[[#This Row],[グループ番号]],_グループ[グループ番号],_グループ[地区名]))</f>
        <v/>
      </c>
      <c r="G441" t="str" cm="1">
        <f t="array" ref="G441">_xlfn.IFS(_対策工[[#This Row],[グループ番号]]="","",TRUE,_xlfn.XLOOKUP(_対策工[[#This Row],[グループ番号]],_グループ[グループ番号],_グループ[施設名]))</f>
        <v/>
      </c>
      <c r="H441" t="str" cm="1">
        <f t="array" ref="H441">_xlfn.IFS(_対策工[[#This Row],[グループ番号]]="","",TRUE,_xlfn.XLOOKUP(_対策工[[#This Row],[グループ番号]],_グループ[グループ番号],_グループ[形式/設備名]))</f>
        <v/>
      </c>
      <c r="I441" t="str" cm="1">
        <f t="array" ref="I441">_xlfn.IFS(_対策工[[#This Row],[グループ番号]]="","",TRUE,_xlfn.XLOOKUP(_対策工[[#This Row],[グループ番号]],_グループ[グループ番号],_グループ[規格/装置名]))</f>
        <v/>
      </c>
      <c r="J441" t="str" cm="1">
        <f t="array" ref="J441">_xlfn.IFS(_対策工[[#This Row],[グループ番号]]="","",TRUE,_xlfn.XLOOKUP(_対策工[[#This Row],[グループ番号]],_グループ[グループ番号],_グループ[規模/部位]))</f>
        <v/>
      </c>
      <c r="K441" s="11"/>
      <c r="L441" s="9"/>
      <c r="M441" s="3"/>
      <c r="N441" t="str" cm="1">
        <f t="array" ref="N441">_xlfn.IFS(OR(_対策工[[#This Row],[シナリオ名称]]="",_対策工[[#This Row],[グループ番号]]=""),"",TRUE,_対策工[[#This Row],[グループ番号]]&amp;"-"&amp;_対策工[[#This Row],[制御1]]*100+_対策工[[#This Row],[制御2]])</f>
        <v/>
      </c>
      <c r="Q441" s="14"/>
      <c r="S441" s="12"/>
      <c r="T441" s="3"/>
    </row>
    <row r="442" spans="1:20">
      <c r="A442" s="6" cm="1">
        <f t="array" ref="A442">ROW()-ROW(_対策工[#Headers])</f>
        <v>441</v>
      </c>
      <c r="B442" s="6" t="str" cm="1">
        <f t="array" ref="B442">_xlfn.IFS(_対策工[[#This Row],[シナリオ名称]]="","",
RIGHT(_対策工[[#This Row],[シナリオ名称]],1)="①",1,
RIGHT(_対策工[[#This Row],[シナリオ名称]],1)="②",2,
RIGHT(_対策工[[#This Row],[シナリオ名称]],1)="③",3,
RIGHT(_対策工[[#This Row],[シナリオ名称]],1)="④",4,
ture,"")</f>
        <v/>
      </c>
      <c r="C442" s="3" t="str" cm="1">
        <f t="array" ref="C442">_xlfn.IFS(OR(_対策工[[#This Row],[シナリオ名称]]="",_対策工[[#This Row],[グループ番号]]=""),"",TRUE,COUNTIF(_xlfn.TAKE(_対策工[制御3],_対策工[[#This Row],[通し番号]]),_対策工[[#This Row],[制御3]]))</f>
        <v/>
      </c>
      <c r="D442" t="str">
        <f>_対策工[[#This Row],[シナリオ名称]]&amp;_対策工[[#This Row],[グループ番号]]</f>
        <v/>
      </c>
      <c r="E442" t="str" cm="1">
        <f t="array" ref="E442">_xlfn.IFS(_対策工[[#This Row],[グループ番号]]="","",TRUE,_xlfn.XLOOKUP(_対策工[[#This Row],[グループ番号]],_グループ[グループ番号],_グループ[施設番号]))</f>
        <v/>
      </c>
      <c r="F442" t="str" cm="1">
        <f t="array" ref="F442">_xlfn.IFS(_対策工[[#This Row],[グループ番号]]="","",TRUE,_xlfn.XLOOKUP(_対策工[[#This Row],[グループ番号]],_グループ[グループ番号],_グループ[地区名]))</f>
        <v/>
      </c>
      <c r="G442" t="str" cm="1">
        <f t="array" ref="G442">_xlfn.IFS(_対策工[[#This Row],[グループ番号]]="","",TRUE,_xlfn.XLOOKUP(_対策工[[#This Row],[グループ番号]],_グループ[グループ番号],_グループ[施設名]))</f>
        <v/>
      </c>
      <c r="H442" t="str" cm="1">
        <f t="array" ref="H442">_xlfn.IFS(_対策工[[#This Row],[グループ番号]]="","",TRUE,_xlfn.XLOOKUP(_対策工[[#This Row],[グループ番号]],_グループ[グループ番号],_グループ[形式/設備名]))</f>
        <v/>
      </c>
      <c r="I442" t="str" cm="1">
        <f t="array" ref="I442">_xlfn.IFS(_対策工[[#This Row],[グループ番号]]="","",TRUE,_xlfn.XLOOKUP(_対策工[[#This Row],[グループ番号]],_グループ[グループ番号],_グループ[規格/装置名]))</f>
        <v/>
      </c>
      <c r="J442" t="str" cm="1">
        <f t="array" ref="J442">_xlfn.IFS(_対策工[[#This Row],[グループ番号]]="","",TRUE,_xlfn.XLOOKUP(_対策工[[#This Row],[グループ番号]],_グループ[グループ番号],_グループ[規模/部位]))</f>
        <v/>
      </c>
      <c r="K442" s="11"/>
      <c r="L442" s="9"/>
      <c r="M442" s="3"/>
      <c r="N442" t="str" cm="1">
        <f t="array" ref="N442">_xlfn.IFS(OR(_対策工[[#This Row],[シナリオ名称]]="",_対策工[[#This Row],[グループ番号]]=""),"",TRUE,_対策工[[#This Row],[グループ番号]]&amp;"-"&amp;_対策工[[#This Row],[制御1]]*100+_対策工[[#This Row],[制御2]])</f>
        <v/>
      </c>
      <c r="Q442" s="14"/>
      <c r="S442" s="12"/>
      <c r="T442" s="3"/>
    </row>
    <row r="443" spans="1:20">
      <c r="A443" s="6" cm="1">
        <f t="array" ref="A443">ROW()-ROW(_対策工[#Headers])</f>
        <v>442</v>
      </c>
      <c r="B443" s="6" t="str" cm="1">
        <f t="array" ref="B443">_xlfn.IFS(_対策工[[#This Row],[シナリオ名称]]="","",
RIGHT(_対策工[[#This Row],[シナリオ名称]],1)="①",1,
RIGHT(_対策工[[#This Row],[シナリオ名称]],1)="②",2,
RIGHT(_対策工[[#This Row],[シナリオ名称]],1)="③",3,
RIGHT(_対策工[[#This Row],[シナリオ名称]],1)="④",4,
ture,"")</f>
        <v/>
      </c>
      <c r="C443" s="3" t="str" cm="1">
        <f t="array" ref="C443">_xlfn.IFS(OR(_対策工[[#This Row],[シナリオ名称]]="",_対策工[[#This Row],[グループ番号]]=""),"",TRUE,COUNTIF(_xlfn.TAKE(_対策工[制御3],_対策工[[#This Row],[通し番号]]),_対策工[[#This Row],[制御3]]))</f>
        <v/>
      </c>
      <c r="D443" t="str">
        <f>_対策工[[#This Row],[シナリオ名称]]&amp;_対策工[[#This Row],[グループ番号]]</f>
        <v/>
      </c>
      <c r="E443" t="str" cm="1">
        <f t="array" ref="E443">_xlfn.IFS(_対策工[[#This Row],[グループ番号]]="","",TRUE,_xlfn.XLOOKUP(_対策工[[#This Row],[グループ番号]],_グループ[グループ番号],_グループ[施設番号]))</f>
        <v/>
      </c>
      <c r="F443" t="str" cm="1">
        <f t="array" ref="F443">_xlfn.IFS(_対策工[[#This Row],[グループ番号]]="","",TRUE,_xlfn.XLOOKUP(_対策工[[#This Row],[グループ番号]],_グループ[グループ番号],_グループ[地区名]))</f>
        <v/>
      </c>
      <c r="G443" t="str" cm="1">
        <f t="array" ref="G443">_xlfn.IFS(_対策工[[#This Row],[グループ番号]]="","",TRUE,_xlfn.XLOOKUP(_対策工[[#This Row],[グループ番号]],_グループ[グループ番号],_グループ[施設名]))</f>
        <v/>
      </c>
      <c r="H443" t="str" cm="1">
        <f t="array" ref="H443">_xlfn.IFS(_対策工[[#This Row],[グループ番号]]="","",TRUE,_xlfn.XLOOKUP(_対策工[[#This Row],[グループ番号]],_グループ[グループ番号],_グループ[形式/設備名]))</f>
        <v/>
      </c>
      <c r="I443" t="str" cm="1">
        <f t="array" ref="I443">_xlfn.IFS(_対策工[[#This Row],[グループ番号]]="","",TRUE,_xlfn.XLOOKUP(_対策工[[#This Row],[グループ番号]],_グループ[グループ番号],_グループ[規格/装置名]))</f>
        <v/>
      </c>
      <c r="J443" t="str" cm="1">
        <f t="array" ref="J443">_xlfn.IFS(_対策工[[#This Row],[グループ番号]]="","",TRUE,_xlfn.XLOOKUP(_対策工[[#This Row],[グループ番号]],_グループ[グループ番号],_グループ[規模/部位]))</f>
        <v/>
      </c>
      <c r="K443" s="11"/>
      <c r="L443" s="9"/>
      <c r="M443" s="3"/>
      <c r="N443" t="str" cm="1">
        <f t="array" ref="N443">_xlfn.IFS(OR(_対策工[[#This Row],[シナリオ名称]]="",_対策工[[#This Row],[グループ番号]]=""),"",TRUE,_対策工[[#This Row],[グループ番号]]&amp;"-"&amp;_対策工[[#This Row],[制御1]]*100+_対策工[[#This Row],[制御2]])</f>
        <v/>
      </c>
      <c r="Q443" s="14"/>
      <c r="S443" s="12"/>
      <c r="T443" s="3"/>
    </row>
    <row r="444" spans="1:20">
      <c r="A444" s="6" cm="1">
        <f t="array" ref="A444">ROW()-ROW(_対策工[#Headers])</f>
        <v>443</v>
      </c>
      <c r="B444" s="6" t="str" cm="1">
        <f t="array" ref="B444">_xlfn.IFS(_対策工[[#This Row],[シナリオ名称]]="","",
RIGHT(_対策工[[#This Row],[シナリオ名称]],1)="①",1,
RIGHT(_対策工[[#This Row],[シナリオ名称]],1)="②",2,
RIGHT(_対策工[[#This Row],[シナリオ名称]],1)="③",3,
RIGHT(_対策工[[#This Row],[シナリオ名称]],1)="④",4,
ture,"")</f>
        <v/>
      </c>
      <c r="C444" s="3" t="str" cm="1">
        <f t="array" ref="C444">_xlfn.IFS(OR(_対策工[[#This Row],[シナリオ名称]]="",_対策工[[#This Row],[グループ番号]]=""),"",TRUE,COUNTIF(_xlfn.TAKE(_対策工[制御3],_対策工[[#This Row],[通し番号]]),_対策工[[#This Row],[制御3]]))</f>
        <v/>
      </c>
      <c r="D444" t="str">
        <f>_対策工[[#This Row],[シナリオ名称]]&amp;_対策工[[#This Row],[グループ番号]]</f>
        <v/>
      </c>
      <c r="E444" t="str" cm="1">
        <f t="array" ref="E444">_xlfn.IFS(_対策工[[#This Row],[グループ番号]]="","",TRUE,_xlfn.XLOOKUP(_対策工[[#This Row],[グループ番号]],_グループ[グループ番号],_グループ[施設番号]))</f>
        <v/>
      </c>
      <c r="F444" t="str" cm="1">
        <f t="array" ref="F444">_xlfn.IFS(_対策工[[#This Row],[グループ番号]]="","",TRUE,_xlfn.XLOOKUP(_対策工[[#This Row],[グループ番号]],_グループ[グループ番号],_グループ[地区名]))</f>
        <v/>
      </c>
      <c r="G444" t="str" cm="1">
        <f t="array" ref="G444">_xlfn.IFS(_対策工[[#This Row],[グループ番号]]="","",TRUE,_xlfn.XLOOKUP(_対策工[[#This Row],[グループ番号]],_グループ[グループ番号],_グループ[施設名]))</f>
        <v/>
      </c>
      <c r="H444" t="str" cm="1">
        <f t="array" ref="H444">_xlfn.IFS(_対策工[[#This Row],[グループ番号]]="","",TRUE,_xlfn.XLOOKUP(_対策工[[#This Row],[グループ番号]],_グループ[グループ番号],_グループ[形式/設備名]))</f>
        <v/>
      </c>
      <c r="I444" t="str" cm="1">
        <f t="array" ref="I444">_xlfn.IFS(_対策工[[#This Row],[グループ番号]]="","",TRUE,_xlfn.XLOOKUP(_対策工[[#This Row],[グループ番号]],_グループ[グループ番号],_グループ[規格/装置名]))</f>
        <v/>
      </c>
      <c r="J444" t="str" cm="1">
        <f t="array" ref="J444">_xlfn.IFS(_対策工[[#This Row],[グループ番号]]="","",TRUE,_xlfn.XLOOKUP(_対策工[[#This Row],[グループ番号]],_グループ[グループ番号],_グループ[規模/部位]))</f>
        <v/>
      </c>
      <c r="K444" s="11"/>
      <c r="L444" s="9"/>
      <c r="M444" s="3"/>
      <c r="N444" t="str" cm="1">
        <f t="array" ref="N444">_xlfn.IFS(OR(_対策工[[#This Row],[シナリオ名称]]="",_対策工[[#This Row],[グループ番号]]=""),"",TRUE,_対策工[[#This Row],[グループ番号]]&amp;"-"&amp;_対策工[[#This Row],[制御1]]*100+_対策工[[#This Row],[制御2]])</f>
        <v/>
      </c>
      <c r="Q444" s="14"/>
      <c r="S444" s="12"/>
      <c r="T444" s="3"/>
    </row>
    <row r="445" spans="1:20">
      <c r="A445" s="6" cm="1">
        <f t="array" ref="A445">ROW()-ROW(_対策工[#Headers])</f>
        <v>444</v>
      </c>
      <c r="B445" s="6" t="str" cm="1">
        <f t="array" ref="B445">_xlfn.IFS(_対策工[[#This Row],[シナリオ名称]]="","",
RIGHT(_対策工[[#This Row],[シナリオ名称]],1)="①",1,
RIGHT(_対策工[[#This Row],[シナリオ名称]],1)="②",2,
RIGHT(_対策工[[#This Row],[シナリオ名称]],1)="③",3,
RIGHT(_対策工[[#This Row],[シナリオ名称]],1)="④",4,
ture,"")</f>
        <v/>
      </c>
      <c r="C445" s="3" t="str" cm="1">
        <f t="array" ref="C445">_xlfn.IFS(OR(_対策工[[#This Row],[シナリオ名称]]="",_対策工[[#This Row],[グループ番号]]=""),"",TRUE,COUNTIF(_xlfn.TAKE(_対策工[制御3],_対策工[[#This Row],[通し番号]]),_対策工[[#This Row],[制御3]]))</f>
        <v/>
      </c>
      <c r="D445" t="str">
        <f>_対策工[[#This Row],[シナリオ名称]]&amp;_対策工[[#This Row],[グループ番号]]</f>
        <v/>
      </c>
      <c r="E445" t="str" cm="1">
        <f t="array" ref="E445">_xlfn.IFS(_対策工[[#This Row],[グループ番号]]="","",TRUE,_xlfn.XLOOKUP(_対策工[[#This Row],[グループ番号]],_グループ[グループ番号],_グループ[施設番号]))</f>
        <v/>
      </c>
      <c r="F445" t="str" cm="1">
        <f t="array" ref="F445">_xlfn.IFS(_対策工[[#This Row],[グループ番号]]="","",TRUE,_xlfn.XLOOKUP(_対策工[[#This Row],[グループ番号]],_グループ[グループ番号],_グループ[地区名]))</f>
        <v/>
      </c>
      <c r="G445" t="str" cm="1">
        <f t="array" ref="G445">_xlfn.IFS(_対策工[[#This Row],[グループ番号]]="","",TRUE,_xlfn.XLOOKUP(_対策工[[#This Row],[グループ番号]],_グループ[グループ番号],_グループ[施設名]))</f>
        <v/>
      </c>
      <c r="H445" t="str" cm="1">
        <f t="array" ref="H445">_xlfn.IFS(_対策工[[#This Row],[グループ番号]]="","",TRUE,_xlfn.XLOOKUP(_対策工[[#This Row],[グループ番号]],_グループ[グループ番号],_グループ[形式/設備名]))</f>
        <v/>
      </c>
      <c r="I445" t="str" cm="1">
        <f t="array" ref="I445">_xlfn.IFS(_対策工[[#This Row],[グループ番号]]="","",TRUE,_xlfn.XLOOKUP(_対策工[[#This Row],[グループ番号]],_グループ[グループ番号],_グループ[規格/装置名]))</f>
        <v/>
      </c>
      <c r="J445" t="str" cm="1">
        <f t="array" ref="J445">_xlfn.IFS(_対策工[[#This Row],[グループ番号]]="","",TRUE,_xlfn.XLOOKUP(_対策工[[#This Row],[グループ番号]],_グループ[グループ番号],_グループ[規模/部位]))</f>
        <v/>
      </c>
      <c r="K445" s="11"/>
      <c r="L445" s="9"/>
      <c r="M445" s="3"/>
      <c r="N445" t="str" cm="1">
        <f t="array" ref="N445">_xlfn.IFS(OR(_対策工[[#This Row],[シナリオ名称]]="",_対策工[[#This Row],[グループ番号]]=""),"",TRUE,_対策工[[#This Row],[グループ番号]]&amp;"-"&amp;_対策工[[#This Row],[制御1]]*100+_対策工[[#This Row],[制御2]])</f>
        <v/>
      </c>
      <c r="Q445" s="14"/>
      <c r="S445" s="12"/>
      <c r="T445" s="3"/>
    </row>
    <row r="446" spans="1:20">
      <c r="A446" s="6" cm="1">
        <f t="array" ref="A446">ROW()-ROW(_対策工[#Headers])</f>
        <v>445</v>
      </c>
      <c r="B446" s="6" t="str" cm="1">
        <f t="array" ref="B446">_xlfn.IFS(_対策工[[#This Row],[シナリオ名称]]="","",
RIGHT(_対策工[[#This Row],[シナリオ名称]],1)="①",1,
RIGHT(_対策工[[#This Row],[シナリオ名称]],1)="②",2,
RIGHT(_対策工[[#This Row],[シナリオ名称]],1)="③",3,
RIGHT(_対策工[[#This Row],[シナリオ名称]],1)="④",4,
ture,"")</f>
        <v/>
      </c>
      <c r="C446" s="3" t="str" cm="1">
        <f t="array" ref="C446">_xlfn.IFS(OR(_対策工[[#This Row],[シナリオ名称]]="",_対策工[[#This Row],[グループ番号]]=""),"",TRUE,COUNTIF(_xlfn.TAKE(_対策工[制御3],_対策工[[#This Row],[通し番号]]),_対策工[[#This Row],[制御3]]))</f>
        <v/>
      </c>
      <c r="D446" t="str">
        <f>_対策工[[#This Row],[シナリオ名称]]&amp;_対策工[[#This Row],[グループ番号]]</f>
        <v/>
      </c>
      <c r="E446" t="str" cm="1">
        <f t="array" ref="E446">_xlfn.IFS(_対策工[[#This Row],[グループ番号]]="","",TRUE,_xlfn.XLOOKUP(_対策工[[#This Row],[グループ番号]],_グループ[グループ番号],_グループ[施設番号]))</f>
        <v/>
      </c>
      <c r="F446" t="str" cm="1">
        <f t="array" ref="F446">_xlfn.IFS(_対策工[[#This Row],[グループ番号]]="","",TRUE,_xlfn.XLOOKUP(_対策工[[#This Row],[グループ番号]],_グループ[グループ番号],_グループ[地区名]))</f>
        <v/>
      </c>
      <c r="G446" t="str" cm="1">
        <f t="array" ref="G446">_xlfn.IFS(_対策工[[#This Row],[グループ番号]]="","",TRUE,_xlfn.XLOOKUP(_対策工[[#This Row],[グループ番号]],_グループ[グループ番号],_グループ[施設名]))</f>
        <v/>
      </c>
      <c r="H446" t="str" cm="1">
        <f t="array" ref="H446">_xlfn.IFS(_対策工[[#This Row],[グループ番号]]="","",TRUE,_xlfn.XLOOKUP(_対策工[[#This Row],[グループ番号]],_グループ[グループ番号],_グループ[形式/設備名]))</f>
        <v/>
      </c>
      <c r="I446" t="str" cm="1">
        <f t="array" ref="I446">_xlfn.IFS(_対策工[[#This Row],[グループ番号]]="","",TRUE,_xlfn.XLOOKUP(_対策工[[#This Row],[グループ番号]],_グループ[グループ番号],_グループ[規格/装置名]))</f>
        <v/>
      </c>
      <c r="J446" t="str" cm="1">
        <f t="array" ref="J446">_xlfn.IFS(_対策工[[#This Row],[グループ番号]]="","",TRUE,_xlfn.XLOOKUP(_対策工[[#This Row],[グループ番号]],_グループ[グループ番号],_グループ[規模/部位]))</f>
        <v/>
      </c>
      <c r="K446" s="11"/>
      <c r="L446" s="9"/>
      <c r="M446" s="3"/>
      <c r="N446" t="str" cm="1">
        <f t="array" ref="N446">_xlfn.IFS(OR(_対策工[[#This Row],[シナリオ名称]]="",_対策工[[#This Row],[グループ番号]]=""),"",TRUE,_対策工[[#This Row],[グループ番号]]&amp;"-"&amp;_対策工[[#This Row],[制御1]]*100+_対策工[[#This Row],[制御2]])</f>
        <v/>
      </c>
      <c r="Q446" s="14"/>
      <c r="S446" s="12"/>
      <c r="T446" s="3"/>
    </row>
    <row r="447" spans="1:20">
      <c r="A447" s="6" cm="1">
        <f t="array" ref="A447">ROW()-ROW(_対策工[#Headers])</f>
        <v>446</v>
      </c>
      <c r="B447" s="6" t="str" cm="1">
        <f t="array" ref="B447">_xlfn.IFS(_対策工[[#This Row],[シナリオ名称]]="","",
RIGHT(_対策工[[#This Row],[シナリオ名称]],1)="①",1,
RIGHT(_対策工[[#This Row],[シナリオ名称]],1)="②",2,
RIGHT(_対策工[[#This Row],[シナリオ名称]],1)="③",3,
RIGHT(_対策工[[#This Row],[シナリオ名称]],1)="④",4,
ture,"")</f>
        <v/>
      </c>
      <c r="C447" s="3" t="str" cm="1">
        <f t="array" ref="C447">_xlfn.IFS(OR(_対策工[[#This Row],[シナリオ名称]]="",_対策工[[#This Row],[グループ番号]]=""),"",TRUE,COUNTIF(_xlfn.TAKE(_対策工[制御3],_対策工[[#This Row],[通し番号]]),_対策工[[#This Row],[制御3]]))</f>
        <v/>
      </c>
      <c r="D447" t="str">
        <f>_対策工[[#This Row],[シナリオ名称]]&amp;_対策工[[#This Row],[グループ番号]]</f>
        <v/>
      </c>
      <c r="E447" t="str" cm="1">
        <f t="array" ref="E447">_xlfn.IFS(_対策工[[#This Row],[グループ番号]]="","",TRUE,_xlfn.XLOOKUP(_対策工[[#This Row],[グループ番号]],_グループ[グループ番号],_グループ[施設番号]))</f>
        <v/>
      </c>
      <c r="F447" t="str" cm="1">
        <f t="array" ref="F447">_xlfn.IFS(_対策工[[#This Row],[グループ番号]]="","",TRUE,_xlfn.XLOOKUP(_対策工[[#This Row],[グループ番号]],_グループ[グループ番号],_グループ[地区名]))</f>
        <v/>
      </c>
      <c r="G447" t="str" cm="1">
        <f t="array" ref="G447">_xlfn.IFS(_対策工[[#This Row],[グループ番号]]="","",TRUE,_xlfn.XLOOKUP(_対策工[[#This Row],[グループ番号]],_グループ[グループ番号],_グループ[施設名]))</f>
        <v/>
      </c>
      <c r="H447" t="str" cm="1">
        <f t="array" ref="H447">_xlfn.IFS(_対策工[[#This Row],[グループ番号]]="","",TRUE,_xlfn.XLOOKUP(_対策工[[#This Row],[グループ番号]],_グループ[グループ番号],_グループ[形式/設備名]))</f>
        <v/>
      </c>
      <c r="I447" t="str" cm="1">
        <f t="array" ref="I447">_xlfn.IFS(_対策工[[#This Row],[グループ番号]]="","",TRUE,_xlfn.XLOOKUP(_対策工[[#This Row],[グループ番号]],_グループ[グループ番号],_グループ[規格/装置名]))</f>
        <v/>
      </c>
      <c r="J447" t="str" cm="1">
        <f t="array" ref="J447">_xlfn.IFS(_対策工[[#This Row],[グループ番号]]="","",TRUE,_xlfn.XLOOKUP(_対策工[[#This Row],[グループ番号]],_グループ[グループ番号],_グループ[規模/部位]))</f>
        <v/>
      </c>
      <c r="K447" s="11"/>
      <c r="L447" s="9"/>
      <c r="M447" s="3"/>
      <c r="N447" t="str" cm="1">
        <f t="array" ref="N447">_xlfn.IFS(OR(_対策工[[#This Row],[シナリオ名称]]="",_対策工[[#This Row],[グループ番号]]=""),"",TRUE,_対策工[[#This Row],[グループ番号]]&amp;"-"&amp;_対策工[[#This Row],[制御1]]*100+_対策工[[#This Row],[制御2]])</f>
        <v/>
      </c>
      <c r="Q447" s="14"/>
      <c r="S447" s="12"/>
      <c r="T447" s="3"/>
    </row>
    <row r="448" spans="1:20">
      <c r="A448" s="6" cm="1">
        <f t="array" ref="A448">ROW()-ROW(_対策工[#Headers])</f>
        <v>447</v>
      </c>
      <c r="B448" s="6" t="str" cm="1">
        <f t="array" ref="B448">_xlfn.IFS(_対策工[[#This Row],[シナリオ名称]]="","",
RIGHT(_対策工[[#This Row],[シナリオ名称]],1)="①",1,
RIGHT(_対策工[[#This Row],[シナリオ名称]],1)="②",2,
RIGHT(_対策工[[#This Row],[シナリオ名称]],1)="③",3,
RIGHT(_対策工[[#This Row],[シナリオ名称]],1)="④",4,
ture,"")</f>
        <v/>
      </c>
      <c r="C448" s="3" t="str" cm="1">
        <f t="array" ref="C448">_xlfn.IFS(OR(_対策工[[#This Row],[シナリオ名称]]="",_対策工[[#This Row],[グループ番号]]=""),"",TRUE,COUNTIF(_xlfn.TAKE(_対策工[制御3],_対策工[[#This Row],[通し番号]]),_対策工[[#This Row],[制御3]]))</f>
        <v/>
      </c>
      <c r="D448" t="str">
        <f>_対策工[[#This Row],[シナリオ名称]]&amp;_対策工[[#This Row],[グループ番号]]</f>
        <v/>
      </c>
      <c r="E448" t="str" cm="1">
        <f t="array" ref="E448">_xlfn.IFS(_対策工[[#This Row],[グループ番号]]="","",TRUE,_xlfn.XLOOKUP(_対策工[[#This Row],[グループ番号]],_グループ[グループ番号],_グループ[施設番号]))</f>
        <v/>
      </c>
      <c r="F448" t="str" cm="1">
        <f t="array" ref="F448">_xlfn.IFS(_対策工[[#This Row],[グループ番号]]="","",TRUE,_xlfn.XLOOKUP(_対策工[[#This Row],[グループ番号]],_グループ[グループ番号],_グループ[地区名]))</f>
        <v/>
      </c>
      <c r="G448" t="str" cm="1">
        <f t="array" ref="G448">_xlfn.IFS(_対策工[[#This Row],[グループ番号]]="","",TRUE,_xlfn.XLOOKUP(_対策工[[#This Row],[グループ番号]],_グループ[グループ番号],_グループ[施設名]))</f>
        <v/>
      </c>
      <c r="H448" t="str" cm="1">
        <f t="array" ref="H448">_xlfn.IFS(_対策工[[#This Row],[グループ番号]]="","",TRUE,_xlfn.XLOOKUP(_対策工[[#This Row],[グループ番号]],_グループ[グループ番号],_グループ[形式/設備名]))</f>
        <v/>
      </c>
      <c r="I448" t="str" cm="1">
        <f t="array" ref="I448">_xlfn.IFS(_対策工[[#This Row],[グループ番号]]="","",TRUE,_xlfn.XLOOKUP(_対策工[[#This Row],[グループ番号]],_グループ[グループ番号],_グループ[規格/装置名]))</f>
        <v/>
      </c>
      <c r="J448" t="str" cm="1">
        <f t="array" ref="J448">_xlfn.IFS(_対策工[[#This Row],[グループ番号]]="","",TRUE,_xlfn.XLOOKUP(_対策工[[#This Row],[グループ番号]],_グループ[グループ番号],_グループ[規模/部位]))</f>
        <v/>
      </c>
      <c r="K448" s="11"/>
      <c r="L448" s="9"/>
      <c r="M448" s="3"/>
      <c r="N448" t="str" cm="1">
        <f t="array" ref="N448">_xlfn.IFS(OR(_対策工[[#This Row],[シナリオ名称]]="",_対策工[[#This Row],[グループ番号]]=""),"",TRUE,_対策工[[#This Row],[グループ番号]]&amp;"-"&amp;_対策工[[#This Row],[制御1]]*100+_対策工[[#This Row],[制御2]])</f>
        <v/>
      </c>
      <c r="Q448" s="14"/>
      <c r="S448" s="12"/>
      <c r="T448" s="3"/>
    </row>
    <row r="449" spans="1:20">
      <c r="A449" s="6" cm="1">
        <f t="array" ref="A449">ROW()-ROW(_対策工[#Headers])</f>
        <v>448</v>
      </c>
      <c r="B449" s="6" t="str" cm="1">
        <f t="array" ref="B449">_xlfn.IFS(_対策工[[#This Row],[シナリオ名称]]="","",
RIGHT(_対策工[[#This Row],[シナリオ名称]],1)="①",1,
RIGHT(_対策工[[#This Row],[シナリオ名称]],1)="②",2,
RIGHT(_対策工[[#This Row],[シナリオ名称]],1)="③",3,
RIGHT(_対策工[[#This Row],[シナリオ名称]],1)="④",4,
ture,"")</f>
        <v/>
      </c>
      <c r="C449" s="3" t="str" cm="1">
        <f t="array" ref="C449">_xlfn.IFS(OR(_対策工[[#This Row],[シナリオ名称]]="",_対策工[[#This Row],[グループ番号]]=""),"",TRUE,COUNTIF(_xlfn.TAKE(_対策工[制御3],_対策工[[#This Row],[通し番号]]),_対策工[[#This Row],[制御3]]))</f>
        <v/>
      </c>
      <c r="D449" t="str">
        <f>_対策工[[#This Row],[シナリオ名称]]&amp;_対策工[[#This Row],[グループ番号]]</f>
        <v/>
      </c>
      <c r="E449" t="str" cm="1">
        <f t="array" ref="E449">_xlfn.IFS(_対策工[[#This Row],[グループ番号]]="","",TRUE,_xlfn.XLOOKUP(_対策工[[#This Row],[グループ番号]],_グループ[グループ番号],_グループ[施設番号]))</f>
        <v/>
      </c>
      <c r="F449" t="str" cm="1">
        <f t="array" ref="F449">_xlfn.IFS(_対策工[[#This Row],[グループ番号]]="","",TRUE,_xlfn.XLOOKUP(_対策工[[#This Row],[グループ番号]],_グループ[グループ番号],_グループ[地区名]))</f>
        <v/>
      </c>
      <c r="G449" t="str" cm="1">
        <f t="array" ref="G449">_xlfn.IFS(_対策工[[#This Row],[グループ番号]]="","",TRUE,_xlfn.XLOOKUP(_対策工[[#This Row],[グループ番号]],_グループ[グループ番号],_グループ[施設名]))</f>
        <v/>
      </c>
      <c r="H449" t="str" cm="1">
        <f t="array" ref="H449">_xlfn.IFS(_対策工[[#This Row],[グループ番号]]="","",TRUE,_xlfn.XLOOKUP(_対策工[[#This Row],[グループ番号]],_グループ[グループ番号],_グループ[形式/設備名]))</f>
        <v/>
      </c>
      <c r="I449" t="str" cm="1">
        <f t="array" ref="I449">_xlfn.IFS(_対策工[[#This Row],[グループ番号]]="","",TRUE,_xlfn.XLOOKUP(_対策工[[#This Row],[グループ番号]],_グループ[グループ番号],_グループ[規格/装置名]))</f>
        <v/>
      </c>
      <c r="J449" t="str" cm="1">
        <f t="array" ref="J449">_xlfn.IFS(_対策工[[#This Row],[グループ番号]]="","",TRUE,_xlfn.XLOOKUP(_対策工[[#This Row],[グループ番号]],_グループ[グループ番号],_グループ[規模/部位]))</f>
        <v/>
      </c>
      <c r="K449" s="11"/>
      <c r="L449" s="9"/>
      <c r="M449" s="3"/>
      <c r="N449" t="str" cm="1">
        <f t="array" ref="N449">_xlfn.IFS(OR(_対策工[[#This Row],[シナリオ名称]]="",_対策工[[#This Row],[グループ番号]]=""),"",TRUE,_対策工[[#This Row],[グループ番号]]&amp;"-"&amp;_対策工[[#This Row],[制御1]]*100+_対策工[[#This Row],[制御2]])</f>
        <v/>
      </c>
      <c r="Q449" s="14"/>
      <c r="S449" s="12"/>
      <c r="T449" s="3"/>
    </row>
    <row r="450" spans="1:20">
      <c r="A450" s="6" cm="1">
        <f t="array" ref="A450">ROW()-ROW(_対策工[#Headers])</f>
        <v>449</v>
      </c>
      <c r="B450" s="6" t="str" cm="1">
        <f t="array" ref="B450">_xlfn.IFS(_対策工[[#This Row],[シナリオ名称]]="","",
RIGHT(_対策工[[#This Row],[シナリオ名称]],1)="①",1,
RIGHT(_対策工[[#This Row],[シナリオ名称]],1)="②",2,
RIGHT(_対策工[[#This Row],[シナリオ名称]],1)="③",3,
RIGHT(_対策工[[#This Row],[シナリオ名称]],1)="④",4,
ture,"")</f>
        <v/>
      </c>
      <c r="C450" s="3" t="str" cm="1">
        <f t="array" ref="C450">_xlfn.IFS(OR(_対策工[[#This Row],[シナリオ名称]]="",_対策工[[#This Row],[グループ番号]]=""),"",TRUE,COUNTIF(_xlfn.TAKE(_対策工[制御3],_対策工[[#This Row],[通し番号]]),_対策工[[#This Row],[制御3]]))</f>
        <v/>
      </c>
      <c r="D450" t="str">
        <f>_対策工[[#This Row],[シナリオ名称]]&amp;_対策工[[#This Row],[グループ番号]]</f>
        <v/>
      </c>
      <c r="E450" t="str" cm="1">
        <f t="array" ref="E450">_xlfn.IFS(_対策工[[#This Row],[グループ番号]]="","",TRUE,_xlfn.XLOOKUP(_対策工[[#This Row],[グループ番号]],_グループ[グループ番号],_グループ[施設番号]))</f>
        <v/>
      </c>
      <c r="F450" t="str" cm="1">
        <f t="array" ref="F450">_xlfn.IFS(_対策工[[#This Row],[グループ番号]]="","",TRUE,_xlfn.XLOOKUP(_対策工[[#This Row],[グループ番号]],_グループ[グループ番号],_グループ[地区名]))</f>
        <v/>
      </c>
      <c r="G450" t="str" cm="1">
        <f t="array" ref="G450">_xlfn.IFS(_対策工[[#This Row],[グループ番号]]="","",TRUE,_xlfn.XLOOKUP(_対策工[[#This Row],[グループ番号]],_グループ[グループ番号],_グループ[施設名]))</f>
        <v/>
      </c>
      <c r="H450" t="str" cm="1">
        <f t="array" ref="H450">_xlfn.IFS(_対策工[[#This Row],[グループ番号]]="","",TRUE,_xlfn.XLOOKUP(_対策工[[#This Row],[グループ番号]],_グループ[グループ番号],_グループ[形式/設備名]))</f>
        <v/>
      </c>
      <c r="I450" t="str" cm="1">
        <f t="array" ref="I450">_xlfn.IFS(_対策工[[#This Row],[グループ番号]]="","",TRUE,_xlfn.XLOOKUP(_対策工[[#This Row],[グループ番号]],_グループ[グループ番号],_グループ[規格/装置名]))</f>
        <v/>
      </c>
      <c r="J450" t="str" cm="1">
        <f t="array" ref="J450">_xlfn.IFS(_対策工[[#This Row],[グループ番号]]="","",TRUE,_xlfn.XLOOKUP(_対策工[[#This Row],[グループ番号]],_グループ[グループ番号],_グループ[規模/部位]))</f>
        <v/>
      </c>
      <c r="K450" s="11"/>
      <c r="L450" s="9"/>
      <c r="M450" s="3"/>
      <c r="N450" t="str" cm="1">
        <f t="array" ref="N450">_xlfn.IFS(OR(_対策工[[#This Row],[シナリオ名称]]="",_対策工[[#This Row],[グループ番号]]=""),"",TRUE,_対策工[[#This Row],[グループ番号]]&amp;"-"&amp;_対策工[[#This Row],[制御1]]*100+_対策工[[#This Row],[制御2]])</f>
        <v/>
      </c>
      <c r="Q450" s="14"/>
      <c r="S450" s="12"/>
      <c r="T450" s="3"/>
    </row>
    <row r="451" spans="1:20">
      <c r="A451" s="6" cm="1">
        <f t="array" ref="A451">ROW()-ROW(_対策工[#Headers])</f>
        <v>450</v>
      </c>
      <c r="B451" s="6" t="str" cm="1">
        <f t="array" ref="B451">_xlfn.IFS(_対策工[[#This Row],[シナリオ名称]]="","",
RIGHT(_対策工[[#This Row],[シナリオ名称]],1)="①",1,
RIGHT(_対策工[[#This Row],[シナリオ名称]],1)="②",2,
RIGHT(_対策工[[#This Row],[シナリオ名称]],1)="③",3,
RIGHT(_対策工[[#This Row],[シナリオ名称]],1)="④",4,
ture,"")</f>
        <v/>
      </c>
      <c r="C451" s="3" t="str" cm="1">
        <f t="array" ref="C451">_xlfn.IFS(OR(_対策工[[#This Row],[シナリオ名称]]="",_対策工[[#This Row],[グループ番号]]=""),"",TRUE,COUNTIF(_xlfn.TAKE(_対策工[制御3],_対策工[[#This Row],[通し番号]]),_対策工[[#This Row],[制御3]]))</f>
        <v/>
      </c>
      <c r="D451" t="str">
        <f>_対策工[[#This Row],[シナリオ名称]]&amp;_対策工[[#This Row],[グループ番号]]</f>
        <v/>
      </c>
      <c r="E451" t="str" cm="1">
        <f t="array" ref="E451">_xlfn.IFS(_対策工[[#This Row],[グループ番号]]="","",TRUE,_xlfn.XLOOKUP(_対策工[[#This Row],[グループ番号]],_グループ[グループ番号],_グループ[施設番号]))</f>
        <v/>
      </c>
      <c r="F451" t="str" cm="1">
        <f t="array" ref="F451">_xlfn.IFS(_対策工[[#This Row],[グループ番号]]="","",TRUE,_xlfn.XLOOKUP(_対策工[[#This Row],[グループ番号]],_グループ[グループ番号],_グループ[地区名]))</f>
        <v/>
      </c>
      <c r="G451" t="str" cm="1">
        <f t="array" ref="G451">_xlfn.IFS(_対策工[[#This Row],[グループ番号]]="","",TRUE,_xlfn.XLOOKUP(_対策工[[#This Row],[グループ番号]],_グループ[グループ番号],_グループ[施設名]))</f>
        <v/>
      </c>
      <c r="H451" t="str" cm="1">
        <f t="array" ref="H451">_xlfn.IFS(_対策工[[#This Row],[グループ番号]]="","",TRUE,_xlfn.XLOOKUP(_対策工[[#This Row],[グループ番号]],_グループ[グループ番号],_グループ[形式/設備名]))</f>
        <v/>
      </c>
      <c r="I451" t="str" cm="1">
        <f t="array" ref="I451">_xlfn.IFS(_対策工[[#This Row],[グループ番号]]="","",TRUE,_xlfn.XLOOKUP(_対策工[[#This Row],[グループ番号]],_グループ[グループ番号],_グループ[規格/装置名]))</f>
        <v/>
      </c>
      <c r="J451" t="str" cm="1">
        <f t="array" ref="J451">_xlfn.IFS(_対策工[[#This Row],[グループ番号]]="","",TRUE,_xlfn.XLOOKUP(_対策工[[#This Row],[グループ番号]],_グループ[グループ番号],_グループ[規模/部位]))</f>
        <v/>
      </c>
      <c r="K451" s="11"/>
      <c r="L451" s="9"/>
      <c r="M451" s="3"/>
      <c r="N451" t="str" cm="1">
        <f t="array" ref="N451">_xlfn.IFS(OR(_対策工[[#This Row],[シナリオ名称]]="",_対策工[[#This Row],[グループ番号]]=""),"",TRUE,_対策工[[#This Row],[グループ番号]]&amp;"-"&amp;_対策工[[#This Row],[制御1]]*100+_対策工[[#This Row],[制御2]])</f>
        <v/>
      </c>
      <c r="Q451" s="14"/>
      <c r="S451" s="12"/>
      <c r="T451" s="3"/>
    </row>
    <row r="452" spans="1:20">
      <c r="A452" s="6" cm="1">
        <f t="array" ref="A452">ROW()-ROW(_対策工[#Headers])</f>
        <v>451</v>
      </c>
      <c r="B452" s="6" t="str" cm="1">
        <f t="array" ref="B452">_xlfn.IFS(_対策工[[#This Row],[シナリオ名称]]="","",
RIGHT(_対策工[[#This Row],[シナリオ名称]],1)="①",1,
RIGHT(_対策工[[#This Row],[シナリオ名称]],1)="②",2,
RIGHT(_対策工[[#This Row],[シナリオ名称]],1)="③",3,
RIGHT(_対策工[[#This Row],[シナリオ名称]],1)="④",4,
ture,"")</f>
        <v/>
      </c>
      <c r="C452" s="3" t="str" cm="1">
        <f t="array" ref="C452">_xlfn.IFS(OR(_対策工[[#This Row],[シナリオ名称]]="",_対策工[[#This Row],[グループ番号]]=""),"",TRUE,COUNTIF(_xlfn.TAKE(_対策工[制御3],_対策工[[#This Row],[通し番号]]),_対策工[[#This Row],[制御3]]))</f>
        <v/>
      </c>
      <c r="D452" t="str">
        <f>_対策工[[#This Row],[シナリオ名称]]&amp;_対策工[[#This Row],[グループ番号]]</f>
        <v/>
      </c>
      <c r="E452" t="str" cm="1">
        <f t="array" ref="E452">_xlfn.IFS(_対策工[[#This Row],[グループ番号]]="","",TRUE,_xlfn.XLOOKUP(_対策工[[#This Row],[グループ番号]],_グループ[グループ番号],_グループ[施設番号]))</f>
        <v/>
      </c>
      <c r="F452" t="str" cm="1">
        <f t="array" ref="F452">_xlfn.IFS(_対策工[[#This Row],[グループ番号]]="","",TRUE,_xlfn.XLOOKUP(_対策工[[#This Row],[グループ番号]],_グループ[グループ番号],_グループ[地区名]))</f>
        <v/>
      </c>
      <c r="G452" t="str" cm="1">
        <f t="array" ref="G452">_xlfn.IFS(_対策工[[#This Row],[グループ番号]]="","",TRUE,_xlfn.XLOOKUP(_対策工[[#This Row],[グループ番号]],_グループ[グループ番号],_グループ[施設名]))</f>
        <v/>
      </c>
      <c r="H452" t="str" cm="1">
        <f t="array" ref="H452">_xlfn.IFS(_対策工[[#This Row],[グループ番号]]="","",TRUE,_xlfn.XLOOKUP(_対策工[[#This Row],[グループ番号]],_グループ[グループ番号],_グループ[形式/設備名]))</f>
        <v/>
      </c>
      <c r="I452" t="str" cm="1">
        <f t="array" ref="I452">_xlfn.IFS(_対策工[[#This Row],[グループ番号]]="","",TRUE,_xlfn.XLOOKUP(_対策工[[#This Row],[グループ番号]],_グループ[グループ番号],_グループ[規格/装置名]))</f>
        <v/>
      </c>
      <c r="J452" t="str" cm="1">
        <f t="array" ref="J452">_xlfn.IFS(_対策工[[#This Row],[グループ番号]]="","",TRUE,_xlfn.XLOOKUP(_対策工[[#This Row],[グループ番号]],_グループ[グループ番号],_グループ[規模/部位]))</f>
        <v/>
      </c>
      <c r="K452" s="11"/>
      <c r="L452" s="9"/>
      <c r="M452" s="3"/>
      <c r="N452" t="str" cm="1">
        <f t="array" ref="N452">_xlfn.IFS(OR(_対策工[[#This Row],[シナリオ名称]]="",_対策工[[#This Row],[グループ番号]]=""),"",TRUE,_対策工[[#This Row],[グループ番号]]&amp;"-"&amp;_対策工[[#This Row],[制御1]]*100+_対策工[[#This Row],[制御2]])</f>
        <v/>
      </c>
      <c r="Q452" s="14"/>
      <c r="S452" s="12"/>
      <c r="T452" s="3"/>
    </row>
    <row r="453" spans="1:20">
      <c r="A453" s="6" cm="1">
        <f t="array" ref="A453">ROW()-ROW(_対策工[#Headers])</f>
        <v>452</v>
      </c>
      <c r="B453" s="6" t="str" cm="1">
        <f t="array" ref="B453">_xlfn.IFS(_対策工[[#This Row],[シナリオ名称]]="","",
RIGHT(_対策工[[#This Row],[シナリオ名称]],1)="①",1,
RIGHT(_対策工[[#This Row],[シナリオ名称]],1)="②",2,
RIGHT(_対策工[[#This Row],[シナリオ名称]],1)="③",3,
RIGHT(_対策工[[#This Row],[シナリオ名称]],1)="④",4,
ture,"")</f>
        <v/>
      </c>
      <c r="C453" s="3" t="str" cm="1">
        <f t="array" ref="C453">_xlfn.IFS(OR(_対策工[[#This Row],[シナリオ名称]]="",_対策工[[#This Row],[グループ番号]]=""),"",TRUE,COUNTIF(_xlfn.TAKE(_対策工[制御3],_対策工[[#This Row],[通し番号]]),_対策工[[#This Row],[制御3]]))</f>
        <v/>
      </c>
      <c r="D453" t="str">
        <f>_対策工[[#This Row],[シナリオ名称]]&amp;_対策工[[#This Row],[グループ番号]]</f>
        <v/>
      </c>
      <c r="E453" t="str" cm="1">
        <f t="array" ref="E453">_xlfn.IFS(_対策工[[#This Row],[グループ番号]]="","",TRUE,_xlfn.XLOOKUP(_対策工[[#This Row],[グループ番号]],_グループ[グループ番号],_グループ[施設番号]))</f>
        <v/>
      </c>
      <c r="F453" t="str" cm="1">
        <f t="array" ref="F453">_xlfn.IFS(_対策工[[#This Row],[グループ番号]]="","",TRUE,_xlfn.XLOOKUP(_対策工[[#This Row],[グループ番号]],_グループ[グループ番号],_グループ[地区名]))</f>
        <v/>
      </c>
      <c r="G453" t="str" cm="1">
        <f t="array" ref="G453">_xlfn.IFS(_対策工[[#This Row],[グループ番号]]="","",TRUE,_xlfn.XLOOKUP(_対策工[[#This Row],[グループ番号]],_グループ[グループ番号],_グループ[施設名]))</f>
        <v/>
      </c>
      <c r="H453" t="str" cm="1">
        <f t="array" ref="H453">_xlfn.IFS(_対策工[[#This Row],[グループ番号]]="","",TRUE,_xlfn.XLOOKUP(_対策工[[#This Row],[グループ番号]],_グループ[グループ番号],_グループ[形式/設備名]))</f>
        <v/>
      </c>
      <c r="I453" t="str" cm="1">
        <f t="array" ref="I453">_xlfn.IFS(_対策工[[#This Row],[グループ番号]]="","",TRUE,_xlfn.XLOOKUP(_対策工[[#This Row],[グループ番号]],_グループ[グループ番号],_グループ[規格/装置名]))</f>
        <v/>
      </c>
      <c r="J453" t="str" cm="1">
        <f t="array" ref="J453">_xlfn.IFS(_対策工[[#This Row],[グループ番号]]="","",TRUE,_xlfn.XLOOKUP(_対策工[[#This Row],[グループ番号]],_グループ[グループ番号],_グループ[規模/部位]))</f>
        <v/>
      </c>
      <c r="K453" s="11"/>
      <c r="L453" s="9"/>
      <c r="M453" s="3"/>
      <c r="N453" t="str" cm="1">
        <f t="array" ref="N453">_xlfn.IFS(OR(_対策工[[#This Row],[シナリオ名称]]="",_対策工[[#This Row],[グループ番号]]=""),"",TRUE,_対策工[[#This Row],[グループ番号]]&amp;"-"&amp;_対策工[[#This Row],[制御1]]*100+_対策工[[#This Row],[制御2]])</f>
        <v/>
      </c>
      <c r="Q453" s="14"/>
      <c r="S453" s="12"/>
      <c r="T453" s="3"/>
    </row>
    <row r="454" spans="1:20">
      <c r="A454" s="6" cm="1">
        <f t="array" ref="A454">ROW()-ROW(_対策工[#Headers])</f>
        <v>453</v>
      </c>
      <c r="B454" s="6" t="str" cm="1">
        <f t="array" ref="B454">_xlfn.IFS(_対策工[[#This Row],[シナリオ名称]]="","",
RIGHT(_対策工[[#This Row],[シナリオ名称]],1)="①",1,
RIGHT(_対策工[[#This Row],[シナリオ名称]],1)="②",2,
RIGHT(_対策工[[#This Row],[シナリオ名称]],1)="③",3,
RIGHT(_対策工[[#This Row],[シナリオ名称]],1)="④",4,
ture,"")</f>
        <v/>
      </c>
      <c r="C454" s="3" t="str" cm="1">
        <f t="array" ref="C454">_xlfn.IFS(OR(_対策工[[#This Row],[シナリオ名称]]="",_対策工[[#This Row],[グループ番号]]=""),"",TRUE,COUNTIF(_xlfn.TAKE(_対策工[制御3],_対策工[[#This Row],[通し番号]]),_対策工[[#This Row],[制御3]]))</f>
        <v/>
      </c>
      <c r="D454" t="str">
        <f>_対策工[[#This Row],[シナリオ名称]]&amp;_対策工[[#This Row],[グループ番号]]</f>
        <v/>
      </c>
      <c r="E454" t="str" cm="1">
        <f t="array" ref="E454">_xlfn.IFS(_対策工[[#This Row],[グループ番号]]="","",TRUE,_xlfn.XLOOKUP(_対策工[[#This Row],[グループ番号]],_グループ[グループ番号],_グループ[施設番号]))</f>
        <v/>
      </c>
      <c r="F454" t="str" cm="1">
        <f t="array" ref="F454">_xlfn.IFS(_対策工[[#This Row],[グループ番号]]="","",TRUE,_xlfn.XLOOKUP(_対策工[[#This Row],[グループ番号]],_グループ[グループ番号],_グループ[地区名]))</f>
        <v/>
      </c>
      <c r="G454" t="str" cm="1">
        <f t="array" ref="G454">_xlfn.IFS(_対策工[[#This Row],[グループ番号]]="","",TRUE,_xlfn.XLOOKUP(_対策工[[#This Row],[グループ番号]],_グループ[グループ番号],_グループ[施設名]))</f>
        <v/>
      </c>
      <c r="H454" t="str" cm="1">
        <f t="array" ref="H454">_xlfn.IFS(_対策工[[#This Row],[グループ番号]]="","",TRUE,_xlfn.XLOOKUP(_対策工[[#This Row],[グループ番号]],_グループ[グループ番号],_グループ[形式/設備名]))</f>
        <v/>
      </c>
      <c r="I454" t="str" cm="1">
        <f t="array" ref="I454">_xlfn.IFS(_対策工[[#This Row],[グループ番号]]="","",TRUE,_xlfn.XLOOKUP(_対策工[[#This Row],[グループ番号]],_グループ[グループ番号],_グループ[規格/装置名]))</f>
        <v/>
      </c>
      <c r="J454" t="str" cm="1">
        <f t="array" ref="J454">_xlfn.IFS(_対策工[[#This Row],[グループ番号]]="","",TRUE,_xlfn.XLOOKUP(_対策工[[#This Row],[グループ番号]],_グループ[グループ番号],_グループ[規模/部位]))</f>
        <v/>
      </c>
      <c r="K454" s="11"/>
      <c r="L454" s="9"/>
      <c r="M454" s="3"/>
      <c r="N454" t="str" cm="1">
        <f t="array" ref="N454">_xlfn.IFS(OR(_対策工[[#This Row],[シナリオ名称]]="",_対策工[[#This Row],[グループ番号]]=""),"",TRUE,_対策工[[#This Row],[グループ番号]]&amp;"-"&amp;_対策工[[#This Row],[制御1]]*100+_対策工[[#This Row],[制御2]])</f>
        <v/>
      </c>
      <c r="Q454" s="14"/>
      <c r="S454" s="12"/>
      <c r="T454" s="3"/>
    </row>
    <row r="455" spans="1:20">
      <c r="A455" s="6" cm="1">
        <f t="array" ref="A455">ROW()-ROW(_対策工[#Headers])</f>
        <v>454</v>
      </c>
      <c r="B455" s="6" t="str" cm="1">
        <f t="array" ref="B455">_xlfn.IFS(_対策工[[#This Row],[シナリオ名称]]="","",
RIGHT(_対策工[[#This Row],[シナリオ名称]],1)="①",1,
RIGHT(_対策工[[#This Row],[シナリオ名称]],1)="②",2,
RIGHT(_対策工[[#This Row],[シナリオ名称]],1)="③",3,
RIGHT(_対策工[[#This Row],[シナリオ名称]],1)="④",4,
ture,"")</f>
        <v/>
      </c>
      <c r="C455" s="3" t="str" cm="1">
        <f t="array" ref="C455">_xlfn.IFS(OR(_対策工[[#This Row],[シナリオ名称]]="",_対策工[[#This Row],[グループ番号]]=""),"",TRUE,COUNTIF(_xlfn.TAKE(_対策工[制御3],_対策工[[#This Row],[通し番号]]),_対策工[[#This Row],[制御3]]))</f>
        <v/>
      </c>
      <c r="D455" t="str">
        <f>_対策工[[#This Row],[シナリオ名称]]&amp;_対策工[[#This Row],[グループ番号]]</f>
        <v/>
      </c>
      <c r="E455" t="str" cm="1">
        <f t="array" ref="E455">_xlfn.IFS(_対策工[[#This Row],[グループ番号]]="","",TRUE,_xlfn.XLOOKUP(_対策工[[#This Row],[グループ番号]],_グループ[グループ番号],_グループ[施設番号]))</f>
        <v/>
      </c>
      <c r="F455" t="str" cm="1">
        <f t="array" ref="F455">_xlfn.IFS(_対策工[[#This Row],[グループ番号]]="","",TRUE,_xlfn.XLOOKUP(_対策工[[#This Row],[グループ番号]],_グループ[グループ番号],_グループ[地区名]))</f>
        <v/>
      </c>
      <c r="G455" t="str" cm="1">
        <f t="array" ref="G455">_xlfn.IFS(_対策工[[#This Row],[グループ番号]]="","",TRUE,_xlfn.XLOOKUP(_対策工[[#This Row],[グループ番号]],_グループ[グループ番号],_グループ[施設名]))</f>
        <v/>
      </c>
      <c r="H455" t="str" cm="1">
        <f t="array" ref="H455">_xlfn.IFS(_対策工[[#This Row],[グループ番号]]="","",TRUE,_xlfn.XLOOKUP(_対策工[[#This Row],[グループ番号]],_グループ[グループ番号],_グループ[形式/設備名]))</f>
        <v/>
      </c>
      <c r="I455" t="str" cm="1">
        <f t="array" ref="I455">_xlfn.IFS(_対策工[[#This Row],[グループ番号]]="","",TRUE,_xlfn.XLOOKUP(_対策工[[#This Row],[グループ番号]],_グループ[グループ番号],_グループ[規格/装置名]))</f>
        <v/>
      </c>
      <c r="J455" t="str" cm="1">
        <f t="array" ref="J455">_xlfn.IFS(_対策工[[#This Row],[グループ番号]]="","",TRUE,_xlfn.XLOOKUP(_対策工[[#This Row],[グループ番号]],_グループ[グループ番号],_グループ[規模/部位]))</f>
        <v/>
      </c>
      <c r="K455" s="11"/>
      <c r="L455" s="9"/>
      <c r="M455" s="3"/>
      <c r="N455" t="str" cm="1">
        <f t="array" ref="N455">_xlfn.IFS(OR(_対策工[[#This Row],[シナリオ名称]]="",_対策工[[#This Row],[グループ番号]]=""),"",TRUE,_対策工[[#This Row],[グループ番号]]&amp;"-"&amp;_対策工[[#This Row],[制御1]]*100+_対策工[[#This Row],[制御2]])</f>
        <v/>
      </c>
      <c r="Q455" s="14"/>
      <c r="S455" s="12"/>
      <c r="T455" s="3"/>
    </row>
    <row r="456" spans="1:20">
      <c r="A456" s="6" cm="1">
        <f t="array" ref="A456">ROW()-ROW(_対策工[#Headers])</f>
        <v>455</v>
      </c>
      <c r="B456" s="6" t="str" cm="1">
        <f t="array" ref="B456">_xlfn.IFS(_対策工[[#This Row],[シナリオ名称]]="","",
RIGHT(_対策工[[#This Row],[シナリオ名称]],1)="①",1,
RIGHT(_対策工[[#This Row],[シナリオ名称]],1)="②",2,
RIGHT(_対策工[[#This Row],[シナリオ名称]],1)="③",3,
RIGHT(_対策工[[#This Row],[シナリオ名称]],1)="④",4,
ture,"")</f>
        <v/>
      </c>
      <c r="C456" s="3" t="str" cm="1">
        <f t="array" ref="C456">_xlfn.IFS(OR(_対策工[[#This Row],[シナリオ名称]]="",_対策工[[#This Row],[グループ番号]]=""),"",TRUE,COUNTIF(_xlfn.TAKE(_対策工[制御3],_対策工[[#This Row],[通し番号]]),_対策工[[#This Row],[制御3]]))</f>
        <v/>
      </c>
      <c r="D456" t="str">
        <f>_対策工[[#This Row],[シナリオ名称]]&amp;_対策工[[#This Row],[グループ番号]]</f>
        <v/>
      </c>
      <c r="E456" t="str" cm="1">
        <f t="array" ref="E456">_xlfn.IFS(_対策工[[#This Row],[グループ番号]]="","",TRUE,_xlfn.XLOOKUP(_対策工[[#This Row],[グループ番号]],_グループ[グループ番号],_グループ[施設番号]))</f>
        <v/>
      </c>
      <c r="F456" t="str" cm="1">
        <f t="array" ref="F456">_xlfn.IFS(_対策工[[#This Row],[グループ番号]]="","",TRUE,_xlfn.XLOOKUP(_対策工[[#This Row],[グループ番号]],_グループ[グループ番号],_グループ[地区名]))</f>
        <v/>
      </c>
      <c r="G456" t="str" cm="1">
        <f t="array" ref="G456">_xlfn.IFS(_対策工[[#This Row],[グループ番号]]="","",TRUE,_xlfn.XLOOKUP(_対策工[[#This Row],[グループ番号]],_グループ[グループ番号],_グループ[施設名]))</f>
        <v/>
      </c>
      <c r="H456" t="str" cm="1">
        <f t="array" ref="H456">_xlfn.IFS(_対策工[[#This Row],[グループ番号]]="","",TRUE,_xlfn.XLOOKUP(_対策工[[#This Row],[グループ番号]],_グループ[グループ番号],_グループ[形式/設備名]))</f>
        <v/>
      </c>
      <c r="I456" t="str" cm="1">
        <f t="array" ref="I456">_xlfn.IFS(_対策工[[#This Row],[グループ番号]]="","",TRUE,_xlfn.XLOOKUP(_対策工[[#This Row],[グループ番号]],_グループ[グループ番号],_グループ[規格/装置名]))</f>
        <v/>
      </c>
      <c r="J456" t="str" cm="1">
        <f t="array" ref="J456">_xlfn.IFS(_対策工[[#This Row],[グループ番号]]="","",TRUE,_xlfn.XLOOKUP(_対策工[[#This Row],[グループ番号]],_グループ[グループ番号],_グループ[規模/部位]))</f>
        <v/>
      </c>
      <c r="K456" s="11"/>
      <c r="L456" s="9"/>
      <c r="M456" s="3"/>
      <c r="N456" t="str" cm="1">
        <f t="array" ref="N456">_xlfn.IFS(OR(_対策工[[#This Row],[シナリオ名称]]="",_対策工[[#This Row],[グループ番号]]=""),"",TRUE,_対策工[[#This Row],[グループ番号]]&amp;"-"&amp;_対策工[[#This Row],[制御1]]*100+_対策工[[#This Row],[制御2]])</f>
        <v/>
      </c>
      <c r="Q456" s="14"/>
      <c r="S456" s="12"/>
      <c r="T456" s="3"/>
    </row>
    <row r="457" spans="1:20">
      <c r="A457" s="6" cm="1">
        <f t="array" ref="A457">ROW()-ROW(_対策工[#Headers])</f>
        <v>456</v>
      </c>
      <c r="B457" s="6" t="str" cm="1">
        <f t="array" ref="B457">_xlfn.IFS(_対策工[[#This Row],[シナリオ名称]]="","",
RIGHT(_対策工[[#This Row],[シナリオ名称]],1)="①",1,
RIGHT(_対策工[[#This Row],[シナリオ名称]],1)="②",2,
RIGHT(_対策工[[#This Row],[シナリオ名称]],1)="③",3,
RIGHT(_対策工[[#This Row],[シナリオ名称]],1)="④",4,
ture,"")</f>
        <v/>
      </c>
      <c r="C457" s="3" t="str" cm="1">
        <f t="array" ref="C457">_xlfn.IFS(OR(_対策工[[#This Row],[シナリオ名称]]="",_対策工[[#This Row],[グループ番号]]=""),"",TRUE,COUNTIF(_xlfn.TAKE(_対策工[制御3],_対策工[[#This Row],[通し番号]]),_対策工[[#This Row],[制御3]]))</f>
        <v/>
      </c>
      <c r="D457" t="str">
        <f>_対策工[[#This Row],[シナリオ名称]]&amp;_対策工[[#This Row],[グループ番号]]</f>
        <v/>
      </c>
      <c r="E457" t="str" cm="1">
        <f t="array" ref="E457">_xlfn.IFS(_対策工[[#This Row],[グループ番号]]="","",TRUE,_xlfn.XLOOKUP(_対策工[[#This Row],[グループ番号]],_グループ[グループ番号],_グループ[施設番号]))</f>
        <v/>
      </c>
      <c r="F457" t="str" cm="1">
        <f t="array" ref="F457">_xlfn.IFS(_対策工[[#This Row],[グループ番号]]="","",TRUE,_xlfn.XLOOKUP(_対策工[[#This Row],[グループ番号]],_グループ[グループ番号],_グループ[地区名]))</f>
        <v/>
      </c>
      <c r="G457" t="str" cm="1">
        <f t="array" ref="G457">_xlfn.IFS(_対策工[[#This Row],[グループ番号]]="","",TRUE,_xlfn.XLOOKUP(_対策工[[#This Row],[グループ番号]],_グループ[グループ番号],_グループ[施設名]))</f>
        <v/>
      </c>
      <c r="H457" t="str" cm="1">
        <f t="array" ref="H457">_xlfn.IFS(_対策工[[#This Row],[グループ番号]]="","",TRUE,_xlfn.XLOOKUP(_対策工[[#This Row],[グループ番号]],_グループ[グループ番号],_グループ[形式/設備名]))</f>
        <v/>
      </c>
      <c r="I457" t="str" cm="1">
        <f t="array" ref="I457">_xlfn.IFS(_対策工[[#This Row],[グループ番号]]="","",TRUE,_xlfn.XLOOKUP(_対策工[[#This Row],[グループ番号]],_グループ[グループ番号],_グループ[規格/装置名]))</f>
        <v/>
      </c>
      <c r="J457" t="str" cm="1">
        <f t="array" ref="J457">_xlfn.IFS(_対策工[[#This Row],[グループ番号]]="","",TRUE,_xlfn.XLOOKUP(_対策工[[#This Row],[グループ番号]],_グループ[グループ番号],_グループ[規模/部位]))</f>
        <v/>
      </c>
      <c r="K457" s="11"/>
      <c r="L457" s="9"/>
      <c r="M457" s="3"/>
      <c r="N457" t="str" cm="1">
        <f t="array" ref="N457">_xlfn.IFS(OR(_対策工[[#This Row],[シナリオ名称]]="",_対策工[[#This Row],[グループ番号]]=""),"",TRUE,_対策工[[#This Row],[グループ番号]]&amp;"-"&amp;_対策工[[#This Row],[制御1]]*100+_対策工[[#This Row],[制御2]])</f>
        <v/>
      </c>
      <c r="Q457" s="14"/>
      <c r="S457" s="12"/>
      <c r="T457" s="3"/>
    </row>
    <row r="458" spans="1:20">
      <c r="A458" s="6" cm="1">
        <f t="array" ref="A458">ROW()-ROW(_対策工[#Headers])</f>
        <v>457</v>
      </c>
      <c r="B458" s="6" t="str" cm="1">
        <f t="array" ref="B458">_xlfn.IFS(_対策工[[#This Row],[シナリオ名称]]="","",
RIGHT(_対策工[[#This Row],[シナリオ名称]],1)="①",1,
RIGHT(_対策工[[#This Row],[シナリオ名称]],1)="②",2,
RIGHT(_対策工[[#This Row],[シナリオ名称]],1)="③",3,
RIGHT(_対策工[[#This Row],[シナリオ名称]],1)="④",4,
ture,"")</f>
        <v/>
      </c>
      <c r="C458" s="3" t="str" cm="1">
        <f t="array" ref="C458">_xlfn.IFS(OR(_対策工[[#This Row],[シナリオ名称]]="",_対策工[[#This Row],[グループ番号]]=""),"",TRUE,COUNTIF(_xlfn.TAKE(_対策工[制御3],_対策工[[#This Row],[通し番号]]),_対策工[[#This Row],[制御3]]))</f>
        <v/>
      </c>
      <c r="D458" t="str">
        <f>_対策工[[#This Row],[シナリオ名称]]&amp;_対策工[[#This Row],[グループ番号]]</f>
        <v/>
      </c>
      <c r="E458" t="str" cm="1">
        <f t="array" ref="E458">_xlfn.IFS(_対策工[[#This Row],[グループ番号]]="","",TRUE,_xlfn.XLOOKUP(_対策工[[#This Row],[グループ番号]],_グループ[グループ番号],_グループ[施設番号]))</f>
        <v/>
      </c>
      <c r="F458" t="str" cm="1">
        <f t="array" ref="F458">_xlfn.IFS(_対策工[[#This Row],[グループ番号]]="","",TRUE,_xlfn.XLOOKUP(_対策工[[#This Row],[グループ番号]],_グループ[グループ番号],_グループ[地区名]))</f>
        <v/>
      </c>
      <c r="G458" t="str" cm="1">
        <f t="array" ref="G458">_xlfn.IFS(_対策工[[#This Row],[グループ番号]]="","",TRUE,_xlfn.XLOOKUP(_対策工[[#This Row],[グループ番号]],_グループ[グループ番号],_グループ[施設名]))</f>
        <v/>
      </c>
      <c r="H458" t="str" cm="1">
        <f t="array" ref="H458">_xlfn.IFS(_対策工[[#This Row],[グループ番号]]="","",TRUE,_xlfn.XLOOKUP(_対策工[[#This Row],[グループ番号]],_グループ[グループ番号],_グループ[形式/設備名]))</f>
        <v/>
      </c>
      <c r="I458" t="str" cm="1">
        <f t="array" ref="I458">_xlfn.IFS(_対策工[[#This Row],[グループ番号]]="","",TRUE,_xlfn.XLOOKUP(_対策工[[#This Row],[グループ番号]],_グループ[グループ番号],_グループ[規格/装置名]))</f>
        <v/>
      </c>
      <c r="J458" t="str" cm="1">
        <f t="array" ref="J458">_xlfn.IFS(_対策工[[#This Row],[グループ番号]]="","",TRUE,_xlfn.XLOOKUP(_対策工[[#This Row],[グループ番号]],_グループ[グループ番号],_グループ[規模/部位]))</f>
        <v/>
      </c>
      <c r="K458" s="11"/>
      <c r="L458" s="9"/>
      <c r="M458" s="3"/>
      <c r="N458" t="str" cm="1">
        <f t="array" ref="N458">_xlfn.IFS(OR(_対策工[[#This Row],[シナリオ名称]]="",_対策工[[#This Row],[グループ番号]]=""),"",TRUE,_対策工[[#This Row],[グループ番号]]&amp;"-"&amp;_対策工[[#This Row],[制御1]]*100+_対策工[[#This Row],[制御2]])</f>
        <v/>
      </c>
      <c r="Q458" s="14"/>
      <c r="S458" s="12"/>
      <c r="T458" s="3"/>
    </row>
    <row r="459" spans="1:20">
      <c r="A459" s="6" cm="1">
        <f t="array" ref="A459">ROW()-ROW(_対策工[#Headers])</f>
        <v>458</v>
      </c>
      <c r="B459" s="6" t="str" cm="1">
        <f t="array" ref="B459">_xlfn.IFS(_対策工[[#This Row],[シナリオ名称]]="","",
RIGHT(_対策工[[#This Row],[シナリオ名称]],1)="①",1,
RIGHT(_対策工[[#This Row],[シナリオ名称]],1)="②",2,
RIGHT(_対策工[[#This Row],[シナリオ名称]],1)="③",3,
RIGHT(_対策工[[#This Row],[シナリオ名称]],1)="④",4,
ture,"")</f>
        <v/>
      </c>
      <c r="C459" s="3" t="str" cm="1">
        <f t="array" ref="C459">_xlfn.IFS(OR(_対策工[[#This Row],[シナリオ名称]]="",_対策工[[#This Row],[グループ番号]]=""),"",TRUE,COUNTIF(_xlfn.TAKE(_対策工[制御3],_対策工[[#This Row],[通し番号]]),_対策工[[#This Row],[制御3]]))</f>
        <v/>
      </c>
      <c r="D459" t="str">
        <f>_対策工[[#This Row],[シナリオ名称]]&amp;_対策工[[#This Row],[グループ番号]]</f>
        <v/>
      </c>
      <c r="E459" t="str" cm="1">
        <f t="array" ref="E459">_xlfn.IFS(_対策工[[#This Row],[グループ番号]]="","",TRUE,_xlfn.XLOOKUP(_対策工[[#This Row],[グループ番号]],_グループ[グループ番号],_グループ[施設番号]))</f>
        <v/>
      </c>
      <c r="F459" t="str" cm="1">
        <f t="array" ref="F459">_xlfn.IFS(_対策工[[#This Row],[グループ番号]]="","",TRUE,_xlfn.XLOOKUP(_対策工[[#This Row],[グループ番号]],_グループ[グループ番号],_グループ[地区名]))</f>
        <v/>
      </c>
      <c r="G459" t="str" cm="1">
        <f t="array" ref="G459">_xlfn.IFS(_対策工[[#This Row],[グループ番号]]="","",TRUE,_xlfn.XLOOKUP(_対策工[[#This Row],[グループ番号]],_グループ[グループ番号],_グループ[施設名]))</f>
        <v/>
      </c>
      <c r="H459" t="str" cm="1">
        <f t="array" ref="H459">_xlfn.IFS(_対策工[[#This Row],[グループ番号]]="","",TRUE,_xlfn.XLOOKUP(_対策工[[#This Row],[グループ番号]],_グループ[グループ番号],_グループ[形式/設備名]))</f>
        <v/>
      </c>
      <c r="I459" t="str" cm="1">
        <f t="array" ref="I459">_xlfn.IFS(_対策工[[#This Row],[グループ番号]]="","",TRUE,_xlfn.XLOOKUP(_対策工[[#This Row],[グループ番号]],_グループ[グループ番号],_グループ[規格/装置名]))</f>
        <v/>
      </c>
      <c r="J459" t="str" cm="1">
        <f t="array" ref="J459">_xlfn.IFS(_対策工[[#This Row],[グループ番号]]="","",TRUE,_xlfn.XLOOKUP(_対策工[[#This Row],[グループ番号]],_グループ[グループ番号],_グループ[規模/部位]))</f>
        <v/>
      </c>
      <c r="K459" s="11"/>
      <c r="L459" s="9"/>
      <c r="M459" s="3"/>
      <c r="N459" t="str" cm="1">
        <f t="array" ref="N459">_xlfn.IFS(OR(_対策工[[#This Row],[シナリオ名称]]="",_対策工[[#This Row],[グループ番号]]=""),"",TRUE,_対策工[[#This Row],[グループ番号]]&amp;"-"&amp;_対策工[[#This Row],[制御1]]*100+_対策工[[#This Row],[制御2]])</f>
        <v/>
      </c>
      <c r="Q459" s="14"/>
      <c r="S459" s="12"/>
      <c r="T459" s="3"/>
    </row>
    <row r="460" spans="1:20">
      <c r="A460" s="6" cm="1">
        <f t="array" ref="A460">ROW()-ROW(_対策工[#Headers])</f>
        <v>459</v>
      </c>
      <c r="B460" s="6" t="str" cm="1">
        <f t="array" ref="B460">_xlfn.IFS(_対策工[[#This Row],[シナリオ名称]]="","",
RIGHT(_対策工[[#This Row],[シナリオ名称]],1)="①",1,
RIGHT(_対策工[[#This Row],[シナリオ名称]],1)="②",2,
RIGHT(_対策工[[#This Row],[シナリオ名称]],1)="③",3,
RIGHT(_対策工[[#This Row],[シナリオ名称]],1)="④",4,
ture,"")</f>
        <v/>
      </c>
      <c r="C460" s="3" t="str" cm="1">
        <f t="array" ref="C460">_xlfn.IFS(OR(_対策工[[#This Row],[シナリオ名称]]="",_対策工[[#This Row],[グループ番号]]=""),"",TRUE,COUNTIF(_xlfn.TAKE(_対策工[制御3],_対策工[[#This Row],[通し番号]]),_対策工[[#This Row],[制御3]]))</f>
        <v/>
      </c>
      <c r="D460" t="str">
        <f>_対策工[[#This Row],[シナリオ名称]]&amp;_対策工[[#This Row],[グループ番号]]</f>
        <v/>
      </c>
      <c r="E460" t="str" cm="1">
        <f t="array" ref="E460">_xlfn.IFS(_対策工[[#This Row],[グループ番号]]="","",TRUE,_xlfn.XLOOKUP(_対策工[[#This Row],[グループ番号]],_グループ[グループ番号],_グループ[施設番号]))</f>
        <v/>
      </c>
      <c r="F460" t="str" cm="1">
        <f t="array" ref="F460">_xlfn.IFS(_対策工[[#This Row],[グループ番号]]="","",TRUE,_xlfn.XLOOKUP(_対策工[[#This Row],[グループ番号]],_グループ[グループ番号],_グループ[地区名]))</f>
        <v/>
      </c>
      <c r="G460" t="str" cm="1">
        <f t="array" ref="G460">_xlfn.IFS(_対策工[[#This Row],[グループ番号]]="","",TRUE,_xlfn.XLOOKUP(_対策工[[#This Row],[グループ番号]],_グループ[グループ番号],_グループ[施設名]))</f>
        <v/>
      </c>
      <c r="H460" t="str" cm="1">
        <f t="array" ref="H460">_xlfn.IFS(_対策工[[#This Row],[グループ番号]]="","",TRUE,_xlfn.XLOOKUP(_対策工[[#This Row],[グループ番号]],_グループ[グループ番号],_グループ[形式/設備名]))</f>
        <v/>
      </c>
      <c r="I460" t="str" cm="1">
        <f t="array" ref="I460">_xlfn.IFS(_対策工[[#This Row],[グループ番号]]="","",TRUE,_xlfn.XLOOKUP(_対策工[[#This Row],[グループ番号]],_グループ[グループ番号],_グループ[規格/装置名]))</f>
        <v/>
      </c>
      <c r="J460" t="str" cm="1">
        <f t="array" ref="J460">_xlfn.IFS(_対策工[[#This Row],[グループ番号]]="","",TRUE,_xlfn.XLOOKUP(_対策工[[#This Row],[グループ番号]],_グループ[グループ番号],_グループ[規模/部位]))</f>
        <v/>
      </c>
      <c r="K460" s="11"/>
      <c r="L460" s="9"/>
      <c r="M460" s="3"/>
      <c r="N460" t="str" cm="1">
        <f t="array" ref="N460">_xlfn.IFS(OR(_対策工[[#This Row],[シナリオ名称]]="",_対策工[[#This Row],[グループ番号]]=""),"",TRUE,_対策工[[#This Row],[グループ番号]]&amp;"-"&amp;_対策工[[#This Row],[制御1]]*100+_対策工[[#This Row],[制御2]])</f>
        <v/>
      </c>
      <c r="Q460" s="14"/>
      <c r="S460" s="12"/>
      <c r="T460" s="3"/>
    </row>
    <row r="461" spans="1:20">
      <c r="A461" s="6" cm="1">
        <f t="array" ref="A461">ROW()-ROW(_対策工[#Headers])</f>
        <v>460</v>
      </c>
      <c r="B461" s="6" t="str" cm="1">
        <f t="array" ref="B461">_xlfn.IFS(_対策工[[#This Row],[シナリオ名称]]="","",
RIGHT(_対策工[[#This Row],[シナリオ名称]],1)="①",1,
RIGHT(_対策工[[#This Row],[シナリオ名称]],1)="②",2,
RIGHT(_対策工[[#This Row],[シナリオ名称]],1)="③",3,
RIGHT(_対策工[[#This Row],[シナリオ名称]],1)="④",4,
ture,"")</f>
        <v/>
      </c>
      <c r="C461" s="3" t="str" cm="1">
        <f t="array" ref="C461">_xlfn.IFS(OR(_対策工[[#This Row],[シナリオ名称]]="",_対策工[[#This Row],[グループ番号]]=""),"",TRUE,COUNTIF(_xlfn.TAKE(_対策工[制御3],_対策工[[#This Row],[通し番号]]),_対策工[[#This Row],[制御3]]))</f>
        <v/>
      </c>
      <c r="D461" t="str">
        <f>_対策工[[#This Row],[シナリオ名称]]&amp;_対策工[[#This Row],[グループ番号]]</f>
        <v/>
      </c>
      <c r="E461" t="str" cm="1">
        <f t="array" ref="E461">_xlfn.IFS(_対策工[[#This Row],[グループ番号]]="","",TRUE,_xlfn.XLOOKUP(_対策工[[#This Row],[グループ番号]],_グループ[グループ番号],_グループ[施設番号]))</f>
        <v/>
      </c>
      <c r="F461" t="str" cm="1">
        <f t="array" ref="F461">_xlfn.IFS(_対策工[[#This Row],[グループ番号]]="","",TRUE,_xlfn.XLOOKUP(_対策工[[#This Row],[グループ番号]],_グループ[グループ番号],_グループ[地区名]))</f>
        <v/>
      </c>
      <c r="G461" t="str" cm="1">
        <f t="array" ref="G461">_xlfn.IFS(_対策工[[#This Row],[グループ番号]]="","",TRUE,_xlfn.XLOOKUP(_対策工[[#This Row],[グループ番号]],_グループ[グループ番号],_グループ[施設名]))</f>
        <v/>
      </c>
      <c r="H461" t="str" cm="1">
        <f t="array" ref="H461">_xlfn.IFS(_対策工[[#This Row],[グループ番号]]="","",TRUE,_xlfn.XLOOKUP(_対策工[[#This Row],[グループ番号]],_グループ[グループ番号],_グループ[形式/設備名]))</f>
        <v/>
      </c>
      <c r="I461" t="str" cm="1">
        <f t="array" ref="I461">_xlfn.IFS(_対策工[[#This Row],[グループ番号]]="","",TRUE,_xlfn.XLOOKUP(_対策工[[#This Row],[グループ番号]],_グループ[グループ番号],_グループ[規格/装置名]))</f>
        <v/>
      </c>
      <c r="J461" t="str" cm="1">
        <f t="array" ref="J461">_xlfn.IFS(_対策工[[#This Row],[グループ番号]]="","",TRUE,_xlfn.XLOOKUP(_対策工[[#This Row],[グループ番号]],_グループ[グループ番号],_グループ[規模/部位]))</f>
        <v/>
      </c>
      <c r="K461" s="11"/>
      <c r="L461" s="9"/>
      <c r="M461" s="3"/>
      <c r="N461" t="str" cm="1">
        <f t="array" ref="N461">_xlfn.IFS(OR(_対策工[[#This Row],[シナリオ名称]]="",_対策工[[#This Row],[グループ番号]]=""),"",TRUE,_対策工[[#This Row],[グループ番号]]&amp;"-"&amp;_対策工[[#This Row],[制御1]]*100+_対策工[[#This Row],[制御2]])</f>
        <v/>
      </c>
      <c r="Q461" s="14"/>
      <c r="S461" s="12"/>
      <c r="T461" s="3"/>
    </row>
    <row r="462" spans="1:20">
      <c r="A462" s="6" cm="1">
        <f t="array" ref="A462">ROW()-ROW(_対策工[#Headers])</f>
        <v>461</v>
      </c>
      <c r="B462" s="6" t="str" cm="1">
        <f t="array" ref="B462">_xlfn.IFS(_対策工[[#This Row],[シナリオ名称]]="","",
RIGHT(_対策工[[#This Row],[シナリオ名称]],1)="①",1,
RIGHT(_対策工[[#This Row],[シナリオ名称]],1)="②",2,
RIGHT(_対策工[[#This Row],[シナリオ名称]],1)="③",3,
RIGHT(_対策工[[#This Row],[シナリオ名称]],1)="④",4,
ture,"")</f>
        <v/>
      </c>
      <c r="C462" s="3" t="str" cm="1">
        <f t="array" ref="C462">_xlfn.IFS(OR(_対策工[[#This Row],[シナリオ名称]]="",_対策工[[#This Row],[グループ番号]]=""),"",TRUE,COUNTIF(_xlfn.TAKE(_対策工[制御3],_対策工[[#This Row],[通し番号]]),_対策工[[#This Row],[制御3]]))</f>
        <v/>
      </c>
      <c r="D462" t="str">
        <f>_対策工[[#This Row],[シナリオ名称]]&amp;_対策工[[#This Row],[グループ番号]]</f>
        <v/>
      </c>
      <c r="E462" t="str" cm="1">
        <f t="array" ref="E462">_xlfn.IFS(_対策工[[#This Row],[グループ番号]]="","",TRUE,_xlfn.XLOOKUP(_対策工[[#This Row],[グループ番号]],_グループ[グループ番号],_グループ[施設番号]))</f>
        <v/>
      </c>
      <c r="F462" t="str" cm="1">
        <f t="array" ref="F462">_xlfn.IFS(_対策工[[#This Row],[グループ番号]]="","",TRUE,_xlfn.XLOOKUP(_対策工[[#This Row],[グループ番号]],_グループ[グループ番号],_グループ[地区名]))</f>
        <v/>
      </c>
      <c r="G462" t="str" cm="1">
        <f t="array" ref="G462">_xlfn.IFS(_対策工[[#This Row],[グループ番号]]="","",TRUE,_xlfn.XLOOKUP(_対策工[[#This Row],[グループ番号]],_グループ[グループ番号],_グループ[施設名]))</f>
        <v/>
      </c>
      <c r="H462" t="str" cm="1">
        <f t="array" ref="H462">_xlfn.IFS(_対策工[[#This Row],[グループ番号]]="","",TRUE,_xlfn.XLOOKUP(_対策工[[#This Row],[グループ番号]],_グループ[グループ番号],_グループ[形式/設備名]))</f>
        <v/>
      </c>
      <c r="I462" t="str" cm="1">
        <f t="array" ref="I462">_xlfn.IFS(_対策工[[#This Row],[グループ番号]]="","",TRUE,_xlfn.XLOOKUP(_対策工[[#This Row],[グループ番号]],_グループ[グループ番号],_グループ[規格/装置名]))</f>
        <v/>
      </c>
      <c r="J462" t="str" cm="1">
        <f t="array" ref="J462">_xlfn.IFS(_対策工[[#This Row],[グループ番号]]="","",TRUE,_xlfn.XLOOKUP(_対策工[[#This Row],[グループ番号]],_グループ[グループ番号],_グループ[規模/部位]))</f>
        <v/>
      </c>
      <c r="K462" s="11"/>
      <c r="L462" s="9"/>
      <c r="M462" s="3"/>
      <c r="N462" t="str" cm="1">
        <f t="array" ref="N462">_xlfn.IFS(OR(_対策工[[#This Row],[シナリオ名称]]="",_対策工[[#This Row],[グループ番号]]=""),"",TRUE,_対策工[[#This Row],[グループ番号]]&amp;"-"&amp;_対策工[[#This Row],[制御1]]*100+_対策工[[#This Row],[制御2]])</f>
        <v/>
      </c>
      <c r="Q462" s="14"/>
      <c r="S462" s="12"/>
      <c r="T462" s="3"/>
    </row>
    <row r="463" spans="1:20">
      <c r="A463" s="6" cm="1">
        <f t="array" ref="A463">ROW()-ROW(_対策工[#Headers])</f>
        <v>462</v>
      </c>
      <c r="B463" s="6" t="str" cm="1">
        <f t="array" ref="B463">_xlfn.IFS(_対策工[[#This Row],[シナリオ名称]]="","",
RIGHT(_対策工[[#This Row],[シナリオ名称]],1)="①",1,
RIGHT(_対策工[[#This Row],[シナリオ名称]],1)="②",2,
RIGHT(_対策工[[#This Row],[シナリオ名称]],1)="③",3,
RIGHT(_対策工[[#This Row],[シナリオ名称]],1)="④",4,
ture,"")</f>
        <v/>
      </c>
      <c r="C463" s="3" t="str" cm="1">
        <f t="array" ref="C463">_xlfn.IFS(OR(_対策工[[#This Row],[シナリオ名称]]="",_対策工[[#This Row],[グループ番号]]=""),"",TRUE,COUNTIF(_xlfn.TAKE(_対策工[制御3],_対策工[[#This Row],[通し番号]]),_対策工[[#This Row],[制御3]]))</f>
        <v/>
      </c>
      <c r="D463" t="str">
        <f>_対策工[[#This Row],[シナリオ名称]]&amp;_対策工[[#This Row],[グループ番号]]</f>
        <v/>
      </c>
      <c r="E463" t="str" cm="1">
        <f t="array" ref="E463">_xlfn.IFS(_対策工[[#This Row],[グループ番号]]="","",TRUE,_xlfn.XLOOKUP(_対策工[[#This Row],[グループ番号]],_グループ[グループ番号],_グループ[施設番号]))</f>
        <v/>
      </c>
      <c r="F463" t="str" cm="1">
        <f t="array" ref="F463">_xlfn.IFS(_対策工[[#This Row],[グループ番号]]="","",TRUE,_xlfn.XLOOKUP(_対策工[[#This Row],[グループ番号]],_グループ[グループ番号],_グループ[地区名]))</f>
        <v/>
      </c>
      <c r="G463" t="str" cm="1">
        <f t="array" ref="G463">_xlfn.IFS(_対策工[[#This Row],[グループ番号]]="","",TRUE,_xlfn.XLOOKUP(_対策工[[#This Row],[グループ番号]],_グループ[グループ番号],_グループ[施設名]))</f>
        <v/>
      </c>
      <c r="H463" t="str" cm="1">
        <f t="array" ref="H463">_xlfn.IFS(_対策工[[#This Row],[グループ番号]]="","",TRUE,_xlfn.XLOOKUP(_対策工[[#This Row],[グループ番号]],_グループ[グループ番号],_グループ[形式/設備名]))</f>
        <v/>
      </c>
      <c r="I463" t="str" cm="1">
        <f t="array" ref="I463">_xlfn.IFS(_対策工[[#This Row],[グループ番号]]="","",TRUE,_xlfn.XLOOKUP(_対策工[[#This Row],[グループ番号]],_グループ[グループ番号],_グループ[規格/装置名]))</f>
        <v/>
      </c>
      <c r="J463" t="str" cm="1">
        <f t="array" ref="J463">_xlfn.IFS(_対策工[[#This Row],[グループ番号]]="","",TRUE,_xlfn.XLOOKUP(_対策工[[#This Row],[グループ番号]],_グループ[グループ番号],_グループ[規模/部位]))</f>
        <v/>
      </c>
      <c r="K463" s="11"/>
      <c r="L463" s="9"/>
      <c r="M463" s="3"/>
      <c r="N463" t="str" cm="1">
        <f t="array" ref="N463">_xlfn.IFS(OR(_対策工[[#This Row],[シナリオ名称]]="",_対策工[[#This Row],[グループ番号]]=""),"",TRUE,_対策工[[#This Row],[グループ番号]]&amp;"-"&amp;_対策工[[#This Row],[制御1]]*100+_対策工[[#This Row],[制御2]])</f>
        <v/>
      </c>
      <c r="Q463" s="14"/>
      <c r="S463" s="12"/>
      <c r="T463" s="3"/>
    </row>
    <row r="464" spans="1:20">
      <c r="A464" s="6" cm="1">
        <f t="array" ref="A464">ROW()-ROW(_対策工[#Headers])</f>
        <v>463</v>
      </c>
      <c r="B464" s="6" t="str" cm="1">
        <f t="array" ref="B464">_xlfn.IFS(_対策工[[#This Row],[シナリオ名称]]="","",
RIGHT(_対策工[[#This Row],[シナリオ名称]],1)="①",1,
RIGHT(_対策工[[#This Row],[シナリオ名称]],1)="②",2,
RIGHT(_対策工[[#This Row],[シナリオ名称]],1)="③",3,
RIGHT(_対策工[[#This Row],[シナリオ名称]],1)="④",4,
ture,"")</f>
        <v/>
      </c>
      <c r="C464" s="3" t="str" cm="1">
        <f t="array" ref="C464">_xlfn.IFS(OR(_対策工[[#This Row],[シナリオ名称]]="",_対策工[[#This Row],[グループ番号]]=""),"",TRUE,COUNTIF(_xlfn.TAKE(_対策工[制御3],_対策工[[#This Row],[通し番号]]),_対策工[[#This Row],[制御3]]))</f>
        <v/>
      </c>
      <c r="D464" t="str">
        <f>_対策工[[#This Row],[シナリオ名称]]&amp;_対策工[[#This Row],[グループ番号]]</f>
        <v/>
      </c>
      <c r="E464" t="str" cm="1">
        <f t="array" ref="E464">_xlfn.IFS(_対策工[[#This Row],[グループ番号]]="","",TRUE,_xlfn.XLOOKUP(_対策工[[#This Row],[グループ番号]],_グループ[グループ番号],_グループ[施設番号]))</f>
        <v/>
      </c>
      <c r="F464" t="str" cm="1">
        <f t="array" ref="F464">_xlfn.IFS(_対策工[[#This Row],[グループ番号]]="","",TRUE,_xlfn.XLOOKUP(_対策工[[#This Row],[グループ番号]],_グループ[グループ番号],_グループ[地区名]))</f>
        <v/>
      </c>
      <c r="G464" t="str" cm="1">
        <f t="array" ref="G464">_xlfn.IFS(_対策工[[#This Row],[グループ番号]]="","",TRUE,_xlfn.XLOOKUP(_対策工[[#This Row],[グループ番号]],_グループ[グループ番号],_グループ[施設名]))</f>
        <v/>
      </c>
      <c r="H464" t="str" cm="1">
        <f t="array" ref="H464">_xlfn.IFS(_対策工[[#This Row],[グループ番号]]="","",TRUE,_xlfn.XLOOKUP(_対策工[[#This Row],[グループ番号]],_グループ[グループ番号],_グループ[形式/設備名]))</f>
        <v/>
      </c>
      <c r="I464" t="str" cm="1">
        <f t="array" ref="I464">_xlfn.IFS(_対策工[[#This Row],[グループ番号]]="","",TRUE,_xlfn.XLOOKUP(_対策工[[#This Row],[グループ番号]],_グループ[グループ番号],_グループ[規格/装置名]))</f>
        <v/>
      </c>
      <c r="J464" t="str" cm="1">
        <f t="array" ref="J464">_xlfn.IFS(_対策工[[#This Row],[グループ番号]]="","",TRUE,_xlfn.XLOOKUP(_対策工[[#This Row],[グループ番号]],_グループ[グループ番号],_グループ[規模/部位]))</f>
        <v/>
      </c>
      <c r="K464" s="11"/>
      <c r="L464" s="9"/>
      <c r="M464" s="3"/>
      <c r="N464" t="str" cm="1">
        <f t="array" ref="N464">_xlfn.IFS(OR(_対策工[[#This Row],[シナリオ名称]]="",_対策工[[#This Row],[グループ番号]]=""),"",TRUE,_対策工[[#This Row],[グループ番号]]&amp;"-"&amp;_対策工[[#This Row],[制御1]]*100+_対策工[[#This Row],[制御2]])</f>
        <v/>
      </c>
      <c r="Q464" s="14"/>
      <c r="S464" s="12"/>
      <c r="T464" s="3"/>
    </row>
    <row r="465" spans="1:20">
      <c r="A465" s="6" cm="1">
        <f t="array" ref="A465">ROW()-ROW(_対策工[#Headers])</f>
        <v>464</v>
      </c>
      <c r="B465" s="6" t="str" cm="1">
        <f t="array" ref="B465">_xlfn.IFS(_対策工[[#This Row],[シナリオ名称]]="","",
RIGHT(_対策工[[#This Row],[シナリオ名称]],1)="①",1,
RIGHT(_対策工[[#This Row],[シナリオ名称]],1)="②",2,
RIGHT(_対策工[[#This Row],[シナリオ名称]],1)="③",3,
RIGHT(_対策工[[#This Row],[シナリオ名称]],1)="④",4,
ture,"")</f>
        <v/>
      </c>
      <c r="C465" s="3" t="str" cm="1">
        <f t="array" ref="C465">_xlfn.IFS(OR(_対策工[[#This Row],[シナリオ名称]]="",_対策工[[#This Row],[グループ番号]]=""),"",TRUE,COUNTIF(_xlfn.TAKE(_対策工[制御3],_対策工[[#This Row],[通し番号]]),_対策工[[#This Row],[制御3]]))</f>
        <v/>
      </c>
      <c r="D465" t="str">
        <f>_対策工[[#This Row],[シナリオ名称]]&amp;_対策工[[#This Row],[グループ番号]]</f>
        <v/>
      </c>
      <c r="E465" t="str" cm="1">
        <f t="array" ref="E465">_xlfn.IFS(_対策工[[#This Row],[グループ番号]]="","",TRUE,_xlfn.XLOOKUP(_対策工[[#This Row],[グループ番号]],_グループ[グループ番号],_グループ[施設番号]))</f>
        <v/>
      </c>
      <c r="F465" t="str" cm="1">
        <f t="array" ref="F465">_xlfn.IFS(_対策工[[#This Row],[グループ番号]]="","",TRUE,_xlfn.XLOOKUP(_対策工[[#This Row],[グループ番号]],_グループ[グループ番号],_グループ[地区名]))</f>
        <v/>
      </c>
      <c r="G465" t="str" cm="1">
        <f t="array" ref="G465">_xlfn.IFS(_対策工[[#This Row],[グループ番号]]="","",TRUE,_xlfn.XLOOKUP(_対策工[[#This Row],[グループ番号]],_グループ[グループ番号],_グループ[施設名]))</f>
        <v/>
      </c>
      <c r="H465" t="str" cm="1">
        <f t="array" ref="H465">_xlfn.IFS(_対策工[[#This Row],[グループ番号]]="","",TRUE,_xlfn.XLOOKUP(_対策工[[#This Row],[グループ番号]],_グループ[グループ番号],_グループ[形式/設備名]))</f>
        <v/>
      </c>
      <c r="I465" t="str" cm="1">
        <f t="array" ref="I465">_xlfn.IFS(_対策工[[#This Row],[グループ番号]]="","",TRUE,_xlfn.XLOOKUP(_対策工[[#This Row],[グループ番号]],_グループ[グループ番号],_グループ[規格/装置名]))</f>
        <v/>
      </c>
      <c r="J465" t="str" cm="1">
        <f t="array" ref="J465">_xlfn.IFS(_対策工[[#This Row],[グループ番号]]="","",TRUE,_xlfn.XLOOKUP(_対策工[[#This Row],[グループ番号]],_グループ[グループ番号],_グループ[規模/部位]))</f>
        <v/>
      </c>
      <c r="K465" s="11"/>
      <c r="L465" s="9"/>
      <c r="M465" s="3"/>
      <c r="N465" t="str" cm="1">
        <f t="array" ref="N465">_xlfn.IFS(OR(_対策工[[#This Row],[シナリオ名称]]="",_対策工[[#This Row],[グループ番号]]=""),"",TRUE,_対策工[[#This Row],[グループ番号]]&amp;"-"&amp;_対策工[[#This Row],[制御1]]*100+_対策工[[#This Row],[制御2]])</f>
        <v/>
      </c>
      <c r="Q465" s="14"/>
      <c r="S465" s="12"/>
      <c r="T465" s="3"/>
    </row>
    <row r="466" spans="1:20">
      <c r="A466" s="6" cm="1">
        <f t="array" ref="A466">ROW()-ROW(_対策工[#Headers])</f>
        <v>465</v>
      </c>
      <c r="B466" s="6" t="str" cm="1">
        <f t="array" ref="B466">_xlfn.IFS(_対策工[[#This Row],[シナリオ名称]]="","",
RIGHT(_対策工[[#This Row],[シナリオ名称]],1)="①",1,
RIGHT(_対策工[[#This Row],[シナリオ名称]],1)="②",2,
RIGHT(_対策工[[#This Row],[シナリオ名称]],1)="③",3,
RIGHT(_対策工[[#This Row],[シナリオ名称]],1)="④",4,
ture,"")</f>
        <v/>
      </c>
      <c r="C466" s="3" t="str" cm="1">
        <f t="array" ref="C466">_xlfn.IFS(OR(_対策工[[#This Row],[シナリオ名称]]="",_対策工[[#This Row],[グループ番号]]=""),"",TRUE,COUNTIF(_xlfn.TAKE(_対策工[制御3],_対策工[[#This Row],[通し番号]]),_対策工[[#This Row],[制御3]]))</f>
        <v/>
      </c>
      <c r="D466" t="str">
        <f>_対策工[[#This Row],[シナリオ名称]]&amp;_対策工[[#This Row],[グループ番号]]</f>
        <v/>
      </c>
      <c r="E466" t="str" cm="1">
        <f t="array" ref="E466">_xlfn.IFS(_対策工[[#This Row],[グループ番号]]="","",TRUE,_xlfn.XLOOKUP(_対策工[[#This Row],[グループ番号]],_グループ[グループ番号],_グループ[施設番号]))</f>
        <v/>
      </c>
      <c r="F466" t="str" cm="1">
        <f t="array" ref="F466">_xlfn.IFS(_対策工[[#This Row],[グループ番号]]="","",TRUE,_xlfn.XLOOKUP(_対策工[[#This Row],[グループ番号]],_グループ[グループ番号],_グループ[地区名]))</f>
        <v/>
      </c>
      <c r="G466" t="str" cm="1">
        <f t="array" ref="G466">_xlfn.IFS(_対策工[[#This Row],[グループ番号]]="","",TRUE,_xlfn.XLOOKUP(_対策工[[#This Row],[グループ番号]],_グループ[グループ番号],_グループ[施設名]))</f>
        <v/>
      </c>
      <c r="H466" t="str" cm="1">
        <f t="array" ref="H466">_xlfn.IFS(_対策工[[#This Row],[グループ番号]]="","",TRUE,_xlfn.XLOOKUP(_対策工[[#This Row],[グループ番号]],_グループ[グループ番号],_グループ[形式/設備名]))</f>
        <v/>
      </c>
      <c r="I466" t="str" cm="1">
        <f t="array" ref="I466">_xlfn.IFS(_対策工[[#This Row],[グループ番号]]="","",TRUE,_xlfn.XLOOKUP(_対策工[[#This Row],[グループ番号]],_グループ[グループ番号],_グループ[規格/装置名]))</f>
        <v/>
      </c>
      <c r="J466" t="str" cm="1">
        <f t="array" ref="J466">_xlfn.IFS(_対策工[[#This Row],[グループ番号]]="","",TRUE,_xlfn.XLOOKUP(_対策工[[#This Row],[グループ番号]],_グループ[グループ番号],_グループ[規模/部位]))</f>
        <v/>
      </c>
      <c r="K466" s="11"/>
      <c r="L466" s="9"/>
      <c r="M466" s="3"/>
      <c r="N466" t="str" cm="1">
        <f t="array" ref="N466">_xlfn.IFS(OR(_対策工[[#This Row],[シナリオ名称]]="",_対策工[[#This Row],[グループ番号]]=""),"",TRUE,_対策工[[#This Row],[グループ番号]]&amp;"-"&amp;_対策工[[#This Row],[制御1]]*100+_対策工[[#This Row],[制御2]])</f>
        <v/>
      </c>
      <c r="Q466" s="14"/>
      <c r="S466" s="12"/>
      <c r="T466" s="3"/>
    </row>
    <row r="467" spans="1:20">
      <c r="A467" s="6" cm="1">
        <f t="array" ref="A467">ROW()-ROW(_対策工[#Headers])</f>
        <v>466</v>
      </c>
      <c r="B467" s="6" t="str" cm="1">
        <f t="array" ref="B467">_xlfn.IFS(_対策工[[#This Row],[シナリオ名称]]="","",
RIGHT(_対策工[[#This Row],[シナリオ名称]],1)="①",1,
RIGHT(_対策工[[#This Row],[シナリオ名称]],1)="②",2,
RIGHT(_対策工[[#This Row],[シナリオ名称]],1)="③",3,
RIGHT(_対策工[[#This Row],[シナリオ名称]],1)="④",4,
ture,"")</f>
        <v/>
      </c>
      <c r="C467" s="3" t="str" cm="1">
        <f t="array" ref="C467">_xlfn.IFS(OR(_対策工[[#This Row],[シナリオ名称]]="",_対策工[[#This Row],[グループ番号]]=""),"",TRUE,COUNTIF(_xlfn.TAKE(_対策工[制御3],_対策工[[#This Row],[通し番号]]),_対策工[[#This Row],[制御3]]))</f>
        <v/>
      </c>
      <c r="D467" t="str">
        <f>_対策工[[#This Row],[シナリオ名称]]&amp;_対策工[[#This Row],[グループ番号]]</f>
        <v/>
      </c>
      <c r="E467" t="str" cm="1">
        <f t="array" ref="E467">_xlfn.IFS(_対策工[[#This Row],[グループ番号]]="","",TRUE,_xlfn.XLOOKUP(_対策工[[#This Row],[グループ番号]],_グループ[グループ番号],_グループ[施設番号]))</f>
        <v/>
      </c>
      <c r="F467" t="str" cm="1">
        <f t="array" ref="F467">_xlfn.IFS(_対策工[[#This Row],[グループ番号]]="","",TRUE,_xlfn.XLOOKUP(_対策工[[#This Row],[グループ番号]],_グループ[グループ番号],_グループ[地区名]))</f>
        <v/>
      </c>
      <c r="G467" t="str" cm="1">
        <f t="array" ref="G467">_xlfn.IFS(_対策工[[#This Row],[グループ番号]]="","",TRUE,_xlfn.XLOOKUP(_対策工[[#This Row],[グループ番号]],_グループ[グループ番号],_グループ[施設名]))</f>
        <v/>
      </c>
      <c r="H467" t="str" cm="1">
        <f t="array" ref="H467">_xlfn.IFS(_対策工[[#This Row],[グループ番号]]="","",TRUE,_xlfn.XLOOKUP(_対策工[[#This Row],[グループ番号]],_グループ[グループ番号],_グループ[形式/設備名]))</f>
        <v/>
      </c>
      <c r="I467" t="str" cm="1">
        <f t="array" ref="I467">_xlfn.IFS(_対策工[[#This Row],[グループ番号]]="","",TRUE,_xlfn.XLOOKUP(_対策工[[#This Row],[グループ番号]],_グループ[グループ番号],_グループ[規格/装置名]))</f>
        <v/>
      </c>
      <c r="J467" t="str" cm="1">
        <f t="array" ref="J467">_xlfn.IFS(_対策工[[#This Row],[グループ番号]]="","",TRUE,_xlfn.XLOOKUP(_対策工[[#This Row],[グループ番号]],_グループ[グループ番号],_グループ[規模/部位]))</f>
        <v/>
      </c>
      <c r="K467" s="11"/>
      <c r="L467" s="9"/>
      <c r="M467" s="3"/>
      <c r="N467" t="str" cm="1">
        <f t="array" ref="N467">_xlfn.IFS(OR(_対策工[[#This Row],[シナリオ名称]]="",_対策工[[#This Row],[グループ番号]]=""),"",TRUE,_対策工[[#This Row],[グループ番号]]&amp;"-"&amp;_対策工[[#This Row],[制御1]]*100+_対策工[[#This Row],[制御2]])</f>
        <v/>
      </c>
      <c r="Q467" s="14"/>
      <c r="S467" s="12"/>
      <c r="T467" s="3"/>
    </row>
    <row r="468" spans="1:20">
      <c r="A468" s="6" cm="1">
        <f t="array" ref="A468">ROW()-ROW(_対策工[#Headers])</f>
        <v>467</v>
      </c>
      <c r="B468" s="6" t="str" cm="1">
        <f t="array" ref="B468">_xlfn.IFS(_対策工[[#This Row],[シナリオ名称]]="","",
RIGHT(_対策工[[#This Row],[シナリオ名称]],1)="①",1,
RIGHT(_対策工[[#This Row],[シナリオ名称]],1)="②",2,
RIGHT(_対策工[[#This Row],[シナリオ名称]],1)="③",3,
RIGHT(_対策工[[#This Row],[シナリオ名称]],1)="④",4,
ture,"")</f>
        <v/>
      </c>
      <c r="C468" s="3" t="str" cm="1">
        <f t="array" ref="C468">_xlfn.IFS(OR(_対策工[[#This Row],[シナリオ名称]]="",_対策工[[#This Row],[グループ番号]]=""),"",TRUE,COUNTIF(_xlfn.TAKE(_対策工[制御3],_対策工[[#This Row],[通し番号]]),_対策工[[#This Row],[制御3]]))</f>
        <v/>
      </c>
      <c r="D468" t="str">
        <f>_対策工[[#This Row],[シナリオ名称]]&amp;_対策工[[#This Row],[グループ番号]]</f>
        <v/>
      </c>
      <c r="E468" t="str" cm="1">
        <f t="array" ref="E468">_xlfn.IFS(_対策工[[#This Row],[グループ番号]]="","",TRUE,_xlfn.XLOOKUP(_対策工[[#This Row],[グループ番号]],_グループ[グループ番号],_グループ[施設番号]))</f>
        <v/>
      </c>
      <c r="F468" t="str" cm="1">
        <f t="array" ref="F468">_xlfn.IFS(_対策工[[#This Row],[グループ番号]]="","",TRUE,_xlfn.XLOOKUP(_対策工[[#This Row],[グループ番号]],_グループ[グループ番号],_グループ[地区名]))</f>
        <v/>
      </c>
      <c r="G468" t="str" cm="1">
        <f t="array" ref="G468">_xlfn.IFS(_対策工[[#This Row],[グループ番号]]="","",TRUE,_xlfn.XLOOKUP(_対策工[[#This Row],[グループ番号]],_グループ[グループ番号],_グループ[施設名]))</f>
        <v/>
      </c>
      <c r="H468" t="str" cm="1">
        <f t="array" ref="H468">_xlfn.IFS(_対策工[[#This Row],[グループ番号]]="","",TRUE,_xlfn.XLOOKUP(_対策工[[#This Row],[グループ番号]],_グループ[グループ番号],_グループ[形式/設備名]))</f>
        <v/>
      </c>
      <c r="I468" t="str" cm="1">
        <f t="array" ref="I468">_xlfn.IFS(_対策工[[#This Row],[グループ番号]]="","",TRUE,_xlfn.XLOOKUP(_対策工[[#This Row],[グループ番号]],_グループ[グループ番号],_グループ[規格/装置名]))</f>
        <v/>
      </c>
      <c r="J468" t="str" cm="1">
        <f t="array" ref="J468">_xlfn.IFS(_対策工[[#This Row],[グループ番号]]="","",TRUE,_xlfn.XLOOKUP(_対策工[[#This Row],[グループ番号]],_グループ[グループ番号],_グループ[規模/部位]))</f>
        <v/>
      </c>
      <c r="K468" s="11"/>
      <c r="L468" s="9"/>
      <c r="M468" s="3"/>
      <c r="N468" t="str" cm="1">
        <f t="array" ref="N468">_xlfn.IFS(OR(_対策工[[#This Row],[シナリオ名称]]="",_対策工[[#This Row],[グループ番号]]=""),"",TRUE,_対策工[[#This Row],[グループ番号]]&amp;"-"&amp;_対策工[[#This Row],[制御1]]*100+_対策工[[#This Row],[制御2]])</f>
        <v/>
      </c>
      <c r="Q468" s="14"/>
      <c r="S468" s="12"/>
      <c r="T468" s="3"/>
    </row>
    <row r="469" spans="1:20">
      <c r="A469" s="6" cm="1">
        <f t="array" ref="A469">ROW()-ROW(_対策工[#Headers])</f>
        <v>468</v>
      </c>
      <c r="B469" s="6" t="str" cm="1">
        <f t="array" ref="B469">_xlfn.IFS(_対策工[[#This Row],[シナリオ名称]]="","",
RIGHT(_対策工[[#This Row],[シナリオ名称]],1)="①",1,
RIGHT(_対策工[[#This Row],[シナリオ名称]],1)="②",2,
RIGHT(_対策工[[#This Row],[シナリオ名称]],1)="③",3,
RIGHT(_対策工[[#This Row],[シナリオ名称]],1)="④",4,
ture,"")</f>
        <v/>
      </c>
      <c r="C469" s="3" t="str" cm="1">
        <f t="array" ref="C469">_xlfn.IFS(OR(_対策工[[#This Row],[シナリオ名称]]="",_対策工[[#This Row],[グループ番号]]=""),"",TRUE,COUNTIF(_xlfn.TAKE(_対策工[制御3],_対策工[[#This Row],[通し番号]]),_対策工[[#This Row],[制御3]]))</f>
        <v/>
      </c>
      <c r="D469" t="str">
        <f>_対策工[[#This Row],[シナリオ名称]]&amp;_対策工[[#This Row],[グループ番号]]</f>
        <v/>
      </c>
      <c r="E469" t="str" cm="1">
        <f t="array" ref="E469">_xlfn.IFS(_対策工[[#This Row],[グループ番号]]="","",TRUE,_xlfn.XLOOKUP(_対策工[[#This Row],[グループ番号]],_グループ[グループ番号],_グループ[施設番号]))</f>
        <v/>
      </c>
      <c r="F469" t="str" cm="1">
        <f t="array" ref="F469">_xlfn.IFS(_対策工[[#This Row],[グループ番号]]="","",TRUE,_xlfn.XLOOKUP(_対策工[[#This Row],[グループ番号]],_グループ[グループ番号],_グループ[地区名]))</f>
        <v/>
      </c>
      <c r="G469" t="str" cm="1">
        <f t="array" ref="G469">_xlfn.IFS(_対策工[[#This Row],[グループ番号]]="","",TRUE,_xlfn.XLOOKUP(_対策工[[#This Row],[グループ番号]],_グループ[グループ番号],_グループ[施設名]))</f>
        <v/>
      </c>
      <c r="H469" t="str" cm="1">
        <f t="array" ref="H469">_xlfn.IFS(_対策工[[#This Row],[グループ番号]]="","",TRUE,_xlfn.XLOOKUP(_対策工[[#This Row],[グループ番号]],_グループ[グループ番号],_グループ[形式/設備名]))</f>
        <v/>
      </c>
      <c r="I469" t="str" cm="1">
        <f t="array" ref="I469">_xlfn.IFS(_対策工[[#This Row],[グループ番号]]="","",TRUE,_xlfn.XLOOKUP(_対策工[[#This Row],[グループ番号]],_グループ[グループ番号],_グループ[規格/装置名]))</f>
        <v/>
      </c>
      <c r="J469" t="str" cm="1">
        <f t="array" ref="J469">_xlfn.IFS(_対策工[[#This Row],[グループ番号]]="","",TRUE,_xlfn.XLOOKUP(_対策工[[#This Row],[グループ番号]],_グループ[グループ番号],_グループ[規模/部位]))</f>
        <v/>
      </c>
      <c r="K469" s="11"/>
      <c r="L469" s="9"/>
      <c r="M469" s="3"/>
      <c r="N469" t="str" cm="1">
        <f t="array" ref="N469">_xlfn.IFS(OR(_対策工[[#This Row],[シナリオ名称]]="",_対策工[[#This Row],[グループ番号]]=""),"",TRUE,_対策工[[#This Row],[グループ番号]]&amp;"-"&amp;_対策工[[#This Row],[制御1]]*100+_対策工[[#This Row],[制御2]])</f>
        <v/>
      </c>
      <c r="Q469" s="14"/>
      <c r="S469" s="12"/>
      <c r="T469" s="3"/>
    </row>
    <row r="470" spans="1:20">
      <c r="A470" s="6" cm="1">
        <f t="array" ref="A470">ROW()-ROW(_対策工[#Headers])</f>
        <v>469</v>
      </c>
      <c r="B470" s="6" t="str" cm="1">
        <f t="array" ref="B470">_xlfn.IFS(_対策工[[#This Row],[シナリオ名称]]="","",
RIGHT(_対策工[[#This Row],[シナリオ名称]],1)="①",1,
RIGHT(_対策工[[#This Row],[シナリオ名称]],1)="②",2,
RIGHT(_対策工[[#This Row],[シナリオ名称]],1)="③",3,
RIGHT(_対策工[[#This Row],[シナリオ名称]],1)="④",4,
ture,"")</f>
        <v/>
      </c>
      <c r="C470" s="3" t="str" cm="1">
        <f t="array" ref="C470">_xlfn.IFS(OR(_対策工[[#This Row],[シナリオ名称]]="",_対策工[[#This Row],[グループ番号]]=""),"",TRUE,COUNTIF(_xlfn.TAKE(_対策工[制御3],_対策工[[#This Row],[通し番号]]),_対策工[[#This Row],[制御3]]))</f>
        <v/>
      </c>
      <c r="D470" t="str">
        <f>_対策工[[#This Row],[シナリオ名称]]&amp;_対策工[[#This Row],[グループ番号]]</f>
        <v/>
      </c>
      <c r="E470" t="str" cm="1">
        <f t="array" ref="E470">_xlfn.IFS(_対策工[[#This Row],[グループ番号]]="","",TRUE,_xlfn.XLOOKUP(_対策工[[#This Row],[グループ番号]],_グループ[グループ番号],_グループ[施設番号]))</f>
        <v/>
      </c>
      <c r="F470" t="str" cm="1">
        <f t="array" ref="F470">_xlfn.IFS(_対策工[[#This Row],[グループ番号]]="","",TRUE,_xlfn.XLOOKUP(_対策工[[#This Row],[グループ番号]],_グループ[グループ番号],_グループ[地区名]))</f>
        <v/>
      </c>
      <c r="G470" t="str" cm="1">
        <f t="array" ref="G470">_xlfn.IFS(_対策工[[#This Row],[グループ番号]]="","",TRUE,_xlfn.XLOOKUP(_対策工[[#This Row],[グループ番号]],_グループ[グループ番号],_グループ[施設名]))</f>
        <v/>
      </c>
      <c r="H470" t="str" cm="1">
        <f t="array" ref="H470">_xlfn.IFS(_対策工[[#This Row],[グループ番号]]="","",TRUE,_xlfn.XLOOKUP(_対策工[[#This Row],[グループ番号]],_グループ[グループ番号],_グループ[形式/設備名]))</f>
        <v/>
      </c>
      <c r="I470" t="str" cm="1">
        <f t="array" ref="I470">_xlfn.IFS(_対策工[[#This Row],[グループ番号]]="","",TRUE,_xlfn.XLOOKUP(_対策工[[#This Row],[グループ番号]],_グループ[グループ番号],_グループ[規格/装置名]))</f>
        <v/>
      </c>
      <c r="J470" t="str" cm="1">
        <f t="array" ref="J470">_xlfn.IFS(_対策工[[#This Row],[グループ番号]]="","",TRUE,_xlfn.XLOOKUP(_対策工[[#This Row],[グループ番号]],_グループ[グループ番号],_グループ[規模/部位]))</f>
        <v/>
      </c>
      <c r="K470" s="11"/>
      <c r="L470" s="9"/>
      <c r="M470" s="3"/>
      <c r="N470" t="str" cm="1">
        <f t="array" ref="N470">_xlfn.IFS(OR(_対策工[[#This Row],[シナリオ名称]]="",_対策工[[#This Row],[グループ番号]]=""),"",TRUE,_対策工[[#This Row],[グループ番号]]&amp;"-"&amp;_対策工[[#This Row],[制御1]]*100+_対策工[[#This Row],[制御2]])</f>
        <v/>
      </c>
      <c r="Q470" s="14"/>
      <c r="S470" s="12"/>
      <c r="T470" s="3"/>
    </row>
    <row r="471" spans="1:20">
      <c r="A471" s="6" cm="1">
        <f t="array" ref="A471">ROW()-ROW(_対策工[#Headers])</f>
        <v>470</v>
      </c>
      <c r="B471" s="6" t="str" cm="1">
        <f t="array" ref="B471">_xlfn.IFS(_対策工[[#This Row],[シナリオ名称]]="","",
RIGHT(_対策工[[#This Row],[シナリオ名称]],1)="①",1,
RIGHT(_対策工[[#This Row],[シナリオ名称]],1)="②",2,
RIGHT(_対策工[[#This Row],[シナリオ名称]],1)="③",3,
RIGHT(_対策工[[#This Row],[シナリオ名称]],1)="④",4,
ture,"")</f>
        <v/>
      </c>
      <c r="C471" s="3" t="str" cm="1">
        <f t="array" ref="C471">_xlfn.IFS(OR(_対策工[[#This Row],[シナリオ名称]]="",_対策工[[#This Row],[グループ番号]]=""),"",TRUE,COUNTIF(_xlfn.TAKE(_対策工[制御3],_対策工[[#This Row],[通し番号]]),_対策工[[#This Row],[制御3]]))</f>
        <v/>
      </c>
      <c r="D471" t="str">
        <f>_対策工[[#This Row],[シナリオ名称]]&amp;_対策工[[#This Row],[グループ番号]]</f>
        <v/>
      </c>
      <c r="E471" t="str" cm="1">
        <f t="array" ref="E471">_xlfn.IFS(_対策工[[#This Row],[グループ番号]]="","",TRUE,_xlfn.XLOOKUP(_対策工[[#This Row],[グループ番号]],_グループ[グループ番号],_グループ[施設番号]))</f>
        <v/>
      </c>
      <c r="F471" t="str" cm="1">
        <f t="array" ref="F471">_xlfn.IFS(_対策工[[#This Row],[グループ番号]]="","",TRUE,_xlfn.XLOOKUP(_対策工[[#This Row],[グループ番号]],_グループ[グループ番号],_グループ[地区名]))</f>
        <v/>
      </c>
      <c r="G471" t="str" cm="1">
        <f t="array" ref="G471">_xlfn.IFS(_対策工[[#This Row],[グループ番号]]="","",TRUE,_xlfn.XLOOKUP(_対策工[[#This Row],[グループ番号]],_グループ[グループ番号],_グループ[施設名]))</f>
        <v/>
      </c>
      <c r="H471" t="str" cm="1">
        <f t="array" ref="H471">_xlfn.IFS(_対策工[[#This Row],[グループ番号]]="","",TRUE,_xlfn.XLOOKUP(_対策工[[#This Row],[グループ番号]],_グループ[グループ番号],_グループ[形式/設備名]))</f>
        <v/>
      </c>
      <c r="I471" t="str" cm="1">
        <f t="array" ref="I471">_xlfn.IFS(_対策工[[#This Row],[グループ番号]]="","",TRUE,_xlfn.XLOOKUP(_対策工[[#This Row],[グループ番号]],_グループ[グループ番号],_グループ[規格/装置名]))</f>
        <v/>
      </c>
      <c r="J471" t="str" cm="1">
        <f t="array" ref="J471">_xlfn.IFS(_対策工[[#This Row],[グループ番号]]="","",TRUE,_xlfn.XLOOKUP(_対策工[[#This Row],[グループ番号]],_グループ[グループ番号],_グループ[規模/部位]))</f>
        <v/>
      </c>
      <c r="K471" s="11"/>
      <c r="L471" s="9"/>
      <c r="M471" s="3"/>
      <c r="N471" t="str" cm="1">
        <f t="array" ref="N471">_xlfn.IFS(OR(_対策工[[#This Row],[シナリオ名称]]="",_対策工[[#This Row],[グループ番号]]=""),"",TRUE,_対策工[[#This Row],[グループ番号]]&amp;"-"&amp;_対策工[[#This Row],[制御1]]*100+_対策工[[#This Row],[制御2]])</f>
        <v/>
      </c>
      <c r="Q471" s="14"/>
      <c r="S471" s="12"/>
      <c r="T471" s="3"/>
    </row>
    <row r="472" spans="1:20">
      <c r="A472" s="6" cm="1">
        <f t="array" ref="A472">ROW()-ROW(_対策工[#Headers])</f>
        <v>471</v>
      </c>
      <c r="B472" s="6" t="str" cm="1">
        <f t="array" ref="B472">_xlfn.IFS(_対策工[[#This Row],[シナリオ名称]]="","",
RIGHT(_対策工[[#This Row],[シナリオ名称]],1)="①",1,
RIGHT(_対策工[[#This Row],[シナリオ名称]],1)="②",2,
RIGHT(_対策工[[#This Row],[シナリオ名称]],1)="③",3,
RIGHT(_対策工[[#This Row],[シナリオ名称]],1)="④",4,
ture,"")</f>
        <v/>
      </c>
      <c r="C472" s="3" t="str" cm="1">
        <f t="array" ref="C472">_xlfn.IFS(OR(_対策工[[#This Row],[シナリオ名称]]="",_対策工[[#This Row],[グループ番号]]=""),"",TRUE,COUNTIF(_xlfn.TAKE(_対策工[制御3],_対策工[[#This Row],[通し番号]]),_対策工[[#This Row],[制御3]]))</f>
        <v/>
      </c>
      <c r="D472" t="str">
        <f>_対策工[[#This Row],[シナリオ名称]]&amp;_対策工[[#This Row],[グループ番号]]</f>
        <v/>
      </c>
      <c r="E472" t="str" cm="1">
        <f t="array" ref="E472">_xlfn.IFS(_対策工[[#This Row],[グループ番号]]="","",TRUE,_xlfn.XLOOKUP(_対策工[[#This Row],[グループ番号]],_グループ[グループ番号],_グループ[施設番号]))</f>
        <v/>
      </c>
      <c r="F472" t="str" cm="1">
        <f t="array" ref="F472">_xlfn.IFS(_対策工[[#This Row],[グループ番号]]="","",TRUE,_xlfn.XLOOKUP(_対策工[[#This Row],[グループ番号]],_グループ[グループ番号],_グループ[地区名]))</f>
        <v/>
      </c>
      <c r="G472" t="str" cm="1">
        <f t="array" ref="G472">_xlfn.IFS(_対策工[[#This Row],[グループ番号]]="","",TRUE,_xlfn.XLOOKUP(_対策工[[#This Row],[グループ番号]],_グループ[グループ番号],_グループ[施設名]))</f>
        <v/>
      </c>
      <c r="H472" t="str" cm="1">
        <f t="array" ref="H472">_xlfn.IFS(_対策工[[#This Row],[グループ番号]]="","",TRUE,_xlfn.XLOOKUP(_対策工[[#This Row],[グループ番号]],_グループ[グループ番号],_グループ[形式/設備名]))</f>
        <v/>
      </c>
      <c r="I472" t="str" cm="1">
        <f t="array" ref="I472">_xlfn.IFS(_対策工[[#This Row],[グループ番号]]="","",TRUE,_xlfn.XLOOKUP(_対策工[[#This Row],[グループ番号]],_グループ[グループ番号],_グループ[規格/装置名]))</f>
        <v/>
      </c>
      <c r="J472" t="str" cm="1">
        <f t="array" ref="J472">_xlfn.IFS(_対策工[[#This Row],[グループ番号]]="","",TRUE,_xlfn.XLOOKUP(_対策工[[#This Row],[グループ番号]],_グループ[グループ番号],_グループ[規模/部位]))</f>
        <v/>
      </c>
      <c r="K472" s="11"/>
      <c r="L472" s="9"/>
      <c r="M472" s="3"/>
      <c r="N472" t="str" cm="1">
        <f t="array" ref="N472">_xlfn.IFS(OR(_対策工[[#This Row],[シナリオ名称]]="",_対策工[[#This Row],[グループ番号]]=""),"",TRUE,_対策工[[#This Row],[グループ番号]]&amp;"-"&amp;_対策工[[#This Row],[制御1]]*100+_対策工[[#This Row],[制御2]])</f>
        <v/>
      </c>
      <c r="Q472" s="14"/>
      <c r="S472" s="12"/>
      <c r="T472" s="3"/>
    </row>
    <row r="473" spans="1:20">
      <c r="A473" s="6" cm="1">
        <f t="array" ref="A473">ROW()-ROW(_対策工[#Headers])</f>
        <v>472</v>
      </c>
      <c r="B473" s="6" t="str" cm="1">
        <f t="array" ref="B473">_xlfn.IFS(_対策工[[#This Row],[シナリオ名称]]="","",
RIGHT(_対策工[[#This Row],[シナリオ名称]],1)="①",1,
RIGHT(_対策工[[#This Row],[シナリオ名称]],1)="②",2,
RIGHT(_対策工[[#This Row],[シナリオ名称]],1)="③",3,
RIGHT(_対策工[[#This Row],[シナリオ名称]],1)="④",4,
ture,"")</f>
        <v/>
      </c>
      <c r="C473" s="3" t="str" cm="1">
        <f t="array" ref="C473">_xlfn.IFS(OR(_対策工[[#This Row],[シナリオ名称]]="",_対策工[[#This Row],[グループ番号]]=""),"",TRUE,COUNTIF(_xlfn.TAKE(_対策工[制御3],_対策工[[#This Row],[通し番号]]),_対策工[[#This Row],[制御3]]))</f>
        <v/>
      </c>
      <c r="D473" t="str">
        <f>_対策工[[#This Row],[シナリオ名称]]&amp;_対策工[[#This Row],[グループ番号]]</f>
        <v/>
      </c>
      <c r="E473" t="str" cm="1">
        <f t="array" ref="E473">_xlfn.IFS(_対策工[[#This Row],[グループ番号]]="","",TRUE,_xlfn.XLOOKUP(_対策工[[#This Row],[グループ番号]],_グループ[グループ番号],_グループ[施設番号]))</f>
        <v/>
      </c>
      <c r="F473" t="str" cm="1">
        <f t="array" ref="F473">_xlfn.IFS(_対策工[[#This Row],[グループ番号]]="","",TRUE,_xlfn.XLOOKUP(_対策工[[#This Row],[グループ番号]],_グループ[グループ番号],_グループ[地区名]))</f>
        <v/>
      </c>
      <c r="G473" t="str" cm="1">
        <f t="array" ref="G473">_xlfn.IFS(_対策工[[#This Row],[グループ番号]]="","",TRUE,_xlfn.XLOOKUP(_対策工[[#This Row],[グループ番号]],_グループ[グループ番号],_グループ[施設名]))</f>
        <v/>
      </c>
      <c r="H473" t="str" cm="1">
        <f t="array" ref="H473">_xlfn.IFS(_対策工[[#This Row],[グループ番号]]="","",TRUE,_xlfn.XLOOKUP(_対策工[[#This Row],[グループ番号]],_グループ[グループ番号],_グループ[形式/設備名]))</f>
        <v/>
      </c>
      <c r="I473" t="str" cm="1">
        <f t="array" ref="I473">_xlfn.IFS(_対策工[[#This Row],[グループ番号]]="","",TRUE,_xlfn.XLOOKUP(_対策工[[#This Row],[グループ番号]],_グループ[グループ番号],_グループ[規格/装置名]))</f>
        <v/>
      </c>
      <c r="J473" t="str" cm="1">
        <f t="array" ref="J473">_xlfn.IFS(_対策工[[#This Row],[グループ番号]]="","",TRUE,_xlfn.XLOOKUP(_対策工[[#This Row],[グループ番号]],_グループ[グループ番号],_グループ[規模/部位]))</f>
        <v/>
      </c>
      <c r="K473" s="11"/>
      <c r="L473" s="9"/>
      <c r="M473" s="3"/>
      <c r="N473" t="str" cm="1">
        <f t="array" ref="N473">_xlfn.IFS(OR(_対策工[[#This Row],[シナリオ名称]]="",_対策工[[#This Row],[グループ番号]]=""),"",TRUE,_対策工[[#This Row],[グループ番号]]&amp;"-"&amp;_対策工[[#This Row],[制御1]]*100+_対策工[[#This Row],[制御2]])</f>
        <v/>
      </c>
      <c r="Q473" s="14"/>
      <c r="S473" s="12"/>
      <c r="T473" s="3"/>
    </row>
    <row r="474" spans="1:20">
      <c r="A474" s="6" cm="1">
        <f t="array" ref="A474">ROW()-ROW(_対策工[#Headers])</f>
        <v>473</v>
      </c>
      <c r="B474" s="6" t="str" cm="1">
        <f t="array" ref="B474">_xlfn.IFS(_対策工[[#This Row],[シナリオ名称]]="","",
RIGHT(_対策工[[#This Row],[シナリオ名称]],1)="①",1,
RIGHT(_対策工[[#This Row],[シナリオ名称]],1)="②",2,
RIGHT(_対策工[[#This Row],[シナリオ名称]],1)="③",3,
RIGHT(_対策工[[#This Row],[シナリオ名称]],1)="④",4,
ture,"")</f>
        <v/>
      </c>
      <c r="C474" s="3" t="str" cm="1">
        <f t="array" ref="C474">_xlfn.IFS(OR(_対策工[[#This Row],[シナリオ名称]]="",_対策工[[#This Row],[グループ番号]]=""),"",TRUE,COUNTIF(_xlfn.TAKE(_対策工[制御3],_対策工[[#This Row],[通し番号]]),_対策工[[#This Row],[制御3]]))</f>
        <v/>
      </c>
      <c r="D474" t="str">
        <f>_対策工[[#This Row],[シナリオ名称]]&amp;_対策工[[#This Row],[グループ番号]]</f>
        <v/>
      </c>
      <c r="E474" t="str" cm="1">
        <f t="array" ref="E474">_xlfn.IFS(_対策工[[#This Row],[グループ番号]]="","",TRUE,_xlfn.XLOOKUP(_対策工[[#This Row],[グループ番号]],_グループ[グループ番号],_グループ[施設番号]))</f>
        <v/>
      </c>
      <c r="F474" t="str" cm="1">
        <f t="array" ref="F474">_xlfn.IFS(_対策工[[#This Row],[グループ番号]]="","",TRUE,_xlfn.XLOOKUP(_対策工[[#This Row],[グループ番号]],_グループ[グループ番号],_グループ[地区名]))</f>
        <v/>
      </c>
      <c r="G474" t="str" cm="1">
        <f t="array" ref="G474">_xlfn.IFS(_対策工[[#This Row],[グループ番号]]="","",TRUE,_xlfn.XLOOKUP(_対策工[[#This Row],[グループ番号]],_グループ[グループ番号],_グループ[施設名]))</f>
        <v/>
      </c>
      <c r="H474" t="str" cm="1">
        <f t="array" ref="H474">_xlfn.IFS(_対策工[[#This Row],[グループ番号]]="","",TRUE,_xlfn.XLOOKUP(_対策工[[#This Row],[グループ番号]],_グループ[グループ番号],_グループ[形式/設備名]))</f>
        <v/>
      </c>
      <c r="I474" t="str" cm="1">
        <f t="array" ref="I474">_xlfn.IFS(_対策工[[#This Row],[グループ番号]]="","",TRUE,_xlfn.XLOOKUP(_対策工[[#This Row],[グループ番号]],_グループ[グループ番号],_グループ[規格/装置名]))</f>
        <v/>
      </c>
      <c r="J474" t="str" cm="1">
        <f t="array" ref="J474">_xlfn.IFS(_対策工[[#This Row],[グループ番号]]="","",TRUE,_xlfn.XLOOKUP(_対策工[[#This Row],[グループ番号]],_グループ[グループ番号],_グループ[規模/部位]))</f>
        <v/>
      </c>
      <c r="K474" s="11"/>
      <c r="L474" s="9"/>
      <c r="M474" s="3"/>
      <c r="N474" t="str" cm="1">
        <f t="array" ref="N474">_xlfn.IFS(OR(_対策工[[#This Row],[シナリオ名称]]="",_対策工[[#This Row],[グループ番号]]=""),"",TRUE,_対策工[[#This Row],[グループ番号]]&amp;"-"&amp;_対策工[[#This Row],[制御1]]*100+_対策工[[#This Row],[制御2]])</f>
        <v/>
      </c>
      <c r="Q474" s="14"/>
      <c r="S474" s="12"/>
      <c r="T474" s="3"/>
    </row>
    <row r="475" spans="1:20">
      <c r="A475" s="6" cm="1">
        <f t="array" ref="A475">ROW()-ROW(_対策工[#Headers])</f>
        <v>474</v>
      </c>
      <c r="B475" s="6" t="str" cm="1">
        <f t="array" ref="B475">_xlfn.IFS(_対策工[[#This Row],[シナリオ名称]]="","",
RIGHT(_対策工[[#This Row],[シナリオ名称]],1)="①",1,
RIGHT(_対策工[[#This Row],[シナリオ名称]],1)="②",2,
RIGHT(_対策工[[#This Row],[シナリオ名称]],1)="③",3,
RIGHT(_対策工[[#This Row],[シナリオ名称]],1)="④",4,
ture,"")</f>
        <v/>
      </c>
      <c r="C475" s="3" t="str" cm="1">
        <f t="array" ref="C475">_xlfn.IFS(OR(_対策工[[#This Row],[シナリオ名称]]="",_対策工[[#This Row],[グループ番号]]=""),"",TRUE,COUNTIF(_xlfn.TAKE(_対策工[制御3],_対策工[[#This Row],[通し番号]]),_対策工[[#This Row],[制御3]]))</f>
        <v/>
      </c>
      <c r="D475" t="str">
        <f>_対策工[[#This Row],[シナリオ名称]]&amp;_対策工[[#This Row],[グループ番号]]</f>
        <v/>
      </c>
      <c r="E475" t="str" cm="1">
        <f t="array" ref="E475">_xlfn.IFS(_対策工[[#This Row],[グループ番号]]="","",TRUE,_xlfn.XLOOKUP(_対策工[[#This Row],[グループ番号]],_グループ[グループ番号],_グループ[施設番号]))</f>
        <v/>
      </c>
      <c r="F475" t="str" cm="1">
        <f t="array" ref="F475">_xlfn.IFS(_対策工[[#This Row],[グループ番号]]="","",TRUE,_xlfn.XLOOKUP(_対策工[[#This Row],[グループ番号]],_グループ[グループ番号],_グループ[地区名]))</f>
        <v/>
      </c>
      <c r="G475" t="str" cm="1">
        <f t="array" ref="G475">_xlfn.IFS(_対策工[[#This Row],[グループ番号]]="","",TRUE,_xlfn.XLOOKUP(_対策工[[#This Row],[グループ番号]],_グループ[グループ番号],_グループ[施設名]))</f>
        <v/>
      </c>
      <c r="H475" t="str" cm="1">
        <f t="array" ref="H475">_xlfn.IFS(_対策工[[#This Row],[グループ番号]]="","",TRUE,_xlfn.XLOOKUP(_対策工[[#This Row],[グループ番号]],_グループ[グループ番号],_グループ[形式/設備名]))</f>
        <v/>
      </c>
      <c r="I475" t="str" cm="1">
        <f t="array" ref="I475">_xlfn.IFS(_対策工[[#This Row],[グループ番号]]="","",TRUE,_xlfn.XLOOKUP(_対策工[[#This Row],[グループ番号]],_グループ[グループ番号],_グループ[規格/装置名]))</f>
        <v/>
      </c>
      <c r="J475" t="str" cm="1">
        <f t="array" ref="J475">_xlfn.IFS(_対策工[[#This Row],[グループ番号]]="","",TRUE,_xlfn.XLOOKUP(_対策工[[#This Row],[グループ番号]],_グループ[グループ番号],_グループ[規模/部位]))</f>
        <v/>
      </c>
      <c r="K475" s="11"/>
      <c r="L475" s="9"/>
      <c r="M475" s="3"/>
      <c r="N475" t="str" cm="1">
        <f t="array" ref="N475">_xlfn.IFS(OR(_対策工[[#This Row],[シナリオ名称]]="",_対策工[[#This Row],[グループ番号]]=""),"",TRUE,_対策工[[#This Row],[グループ番号]]&amp;"-"&amp;_対策工[[#This Row],[制御1]]*100+_対策工[[#This Row],[制御2]])</f>
        <v/>
      </c>
      <c r="Q475" s="14"/>
      <c r="S475" s="12"/>
      <c r="T475" s="3"/>
    </row>
    <row r="476" spans="1:20">
      <c r="A476" s="6" cm="1">
        <f t="array" ref="A476">ROW()-ROW(_対策工[#Headers])</f>
        <v>475</v>
      </c>
      <c r="B476" s="6" t="str" cm="1">
        <f t="array" ref="B476">_xlfn.IFS(_対策工[[#This Row],[シナリオ名称]]="","",
RIGHT(_対策工[[#This Row],[シナリオ名称]],1)="①",1,
RIGHT(_対策工[[#This Row],[シナリオ名称]],1)="②",2,
RIGHT(_対策工[[#This Row],[シナリオ名称]],1)="③",3,
RIGHT(_対策工[[#This Row],[シナリオ名称]],1)="④",4,
ture,"")</f>
        <v/>
      </c>
      <c r="C476" s="3" t="str" cm="1">
        <f t="array" ref="C476">_xlfn.IFS(OR(_対策工[[#This Row],[シナリオ名称]]="",_対策工[[#This Row],[グループ番号]]=""),"",TRUE,COUNTIF(_xlfn.TAKE(_対策工[制御3],_対策工[[#This Row],[通し番号]]),_対策工[[#This Row],[制御3]]))</f>
        <v/>
      </c>
      <c r="D476" t="str">
        <f>_対策工[[#This Row],[シナリオ名称]]&amp;_対策工[[#This Row],[グループ番号]]</f>
        <v/>
      </c>
      <c r="E476" t="str" cm="1">
        <f t="array" ref="E476">_xlfn.IFS(_対策工[[#This Row],[グループ番号]]="","",TRUE,_xlfn.XLOOKUP(_対策工[[#This Row],[グループ番号]],_グループ[グループ番号],_グループ[施設番号]))</f>
        <v/>
      </c>
      <c r="F476" t="str" cm="1">
        <f t="array" ref="F476">_xlfn.IFS(_対策工[[#This Row],[グループ番号]]="","",TRUE,_xlfn.XLOOKUP(_対策工[[#This Row],[グループ番号]],_グループ[グループ番号],_グループ[地区名]))</f>
        <v/>
      </c>
      <c r="G476" t="str" cm="1">
        <f t="array" ref="G476">_xlfn.IFS(_対策工[[#This Row],[グループ番号]]="","",TRUE,_xlfn.XLOOKUP(_対策工[[#This Row],[グループ番号]],_グループ[グループ番号],_グループ[施設名]))</f>
        <v/>
      </c>
      <c r="H476" t="str" cm="1">
        <f t="array" ref="H476">_xlfn.IFS(_対策工[[#This Row],[グループ番号]]="","",TRUE,_xlfn.XLOOKUP(_対策工[[#This Row],[グループ番号]],_グループ[グループ番号],_グループ[形式/設備名]))</f>
        <v/>
      </c>
      <c r="I476" t="str" cm="1">
        <f t="array" ref="I476">_xlfn.IFS(_対策工[[#This Row],[グループ番号]]="","",TRUE,_xlfn.XLOOKUP(_対策工[[#This Row],[グループ番号]],_グループ[グループ番号],_グループ[規格/装置名]))</f>
        <v/>
      </c>
      <c r="J476" t="str" cm="1">
        <f t="array" ref="J476">_xlfn.IFS(_対策工[[#This Row],[グループ番号]]="","",TRUE,_xlfn.XLOOKUP(_対策工[[#This Row],[グループ番号]],_グループ[グループ番号],_グループ[規模/部位]))</f>
        <v/>
      </c>
      <c r="K476" s="11"/>
      <c r="L476" s="9"/>
      <c r="M476" s="3"/>
      <c r="N476" t="str" cm="1">
        <f t="array" ref="N476">_xlfn.IFS(OR(_対策工[[#This Row],[シナリオ名称]]="",_対策工[[#This Row],[グループ番号]]=""),"",TRUE,_対策工[[#This Row],[グループ番号]]&amp;"-"&amp;_対策工[[#This Row],[制御1]]*100+_対策工[[#This Row],[制御2]])</f>
        <v/>
      </c>
      <c r="Q476" s="14"/>
      <c r="S476" s="12"/>
      <c r="T476" s="3"/>
    </row>
    <row r="477" spans="1:20">
      <c r="A477" s="6" cm="1">
        <f t="array" ref="A477">ROW()-ROW(_対策工[#Headers])</f>
        <v>476</v>
      </c>
      <c r="B477" s="6" t="str" cm="1">
        <f t="array" ref="B477">_xlfn.IFS(_対策工[[#This Row],[シナリオ名称]]="","",
RIGHT(_対策工[[#This Row],[シナリオ名称]],1)="①",1,
RIGHT(_対策工[[#This Row],[シナリオ名称]],1)="②",2,
RIGHT(_対策工[[#This Row],[シナリオ名称]],1)="③",3,
RIGHT(_対策工[[#This Row],[シナリオ名称]],1)="④",4,
ture,"")</f>
        <v/>
      </c>
      <c r="C477" s="3" t="str" cm="1">
        <f t="array" ref="C477">_xlfn.IFS(OR(_対策工[[#This Row],[シナリオ名称]]="",_対策工[[#This Row],[グループ番号]]=""),"",TRUE,COUNTIF(_xlfn.TAKE(_対策工[制御3],_対策工[[#This Row],[通し番号]]),_対策工[[#This Row],[制御3]]))</f>
        <v/>
      </c>
      <c r="D477" t="str">
        <f>_対策工[[#This Row],[シナリオ名称]]&amp;_対策工[[#This Row],[グループ番号]]</f>
        <v/>
      </c>
      <c r="E477" t="str" cm="1">
        <f t="array" ref="E477">_xlfn.IFS(_対策工[[#This Row],[グループ番号]]="","",TRUE,_xlfn.XLOOKUP(_対策工[[#This Row],[グループ番号]],_グループ[グループ番号],_グループ[施設番号]))</f>
        <v/>
      </c>
      <c r="F477" t="str" cm="1">
        <f t="array" ref="F477">_xlfn.IFS(_対策工[[#This Row],[グループ番号]]="","",TRUE,_xlfn.XLOOKUP(_対策工[[#This Row],[グループ番号]],_グループ[グループ番号],_グループ[地区名]))</f>
        <v/>
      </c>
      <c r="G477" t="str" cm="1">
        <f t="array" ref="G477">_xlfn.IFS(_対策工[[#This Row],[グループ番号]]="","",TRUE,_xlfn.XLOOKUP(_対策工[[#This Row],[グループ番号]],_グループ[グループ番号],_グループ[施設名]))</f>
        <v/>
      </c>
      <c r="H477" t="str" cm="1">
        <f t="array" ref="H477">_xlfn.IFS(_対策工[[#This Row],[グループ番号]]="","",TRUE,_xlfn.XLOOKUP(_対策工[[#This Row],[グループ番号]],_グループ[グループ番号],_グループ[形式/設備名]))</f>
        <v/>
      </c>
      <c r="I477" t="str" cm="1">
        <f t="array" ref="I477">_xlfn.IFS(_対策工[[#This Row],[グループ番号]]="","",TRUE,_xlfn.XLOOKUP(_対策工[[#This Row],[グループ番号]],_グループ[グループ番号],_グループ[規格/装置名]))</f>
        <v/>
      </c>
      <c r="J477" t="str" cm="1">
        <f t="array" ref="J477">_xlfn.IFS(_対策工[[#This Row],[グループ番号]]="","",TRUE,_xlfn.XLOOKUP(_対策工[[#This Row],[グループ番号]],_グループ[グループ番号],_グループ[規模/部位]))</f>
        <v/>
      </c>
      <c r="K477" s="11"/>
      <c r="L477" s="9"/>
      <c r="M477" s="3"/>
      <c r="N477" t="str" cm="1">
        <f t="array" ref="N477">_xlfn.IFS(OR(_対策工[[#This Row],[シナリオ名称]]="",_対策工[[#This Row],[グループ番号]]=""),"",TRUE,_対策工[[#This Row],[グループ番号]]&amp;"-"&amp;_対策工[[#This Row],[制御1]]*100+_対策工[[#This Row],[制御2]])</f>
        <v/>
      </c>
      <c r="Q477" s="14"/>
      <c r="S477" s="12"/>
      <c r="T477" s="3"/>
    </row>
    <row r="478" spans="1:20">
      <c r="A478" s="6" cm="1">
        <f t="array" ref="A478">ROW()-ROW(_対策工[#Headers])</f>
        <v>477</v>
      </c>
      <c r="B478" s="6" t="str" cm="1">
        <f t="array" ref="B478">_xlfn.IFS(_対策工[[#This Row],[シナリオ名称]]="","",
RIGHT(_対策工[[#This Row],[シナリオ名称]],1)="①",1,
RIGHT(_対策工[[#This Row],[シナリオ名称]],1)="②",2,
RIGHT(_対策工[[#This Row],[シナリオ名称]],1)="③",3,
RIGHT(_対策工[[#This Row],[シナリオ名称]],1)="④",4,
ture,"")</f>
        <v/>
      </c>
      <c r="C478" s="3" t="str" cm="1">
        <f t="array" ref="C478">_xlfn.IFS(OR(_対策工[[#This Row],[シナリオ名称]]="",_対策工[[#This Row],[グループ番号]]=""),"",TRUE,COUNTIF(_xlfn.TAKE(_対策工[制御3],_対策工[[#This Row],[通し番号]]),_対策工[[#This Row],[制御3]]))</f>
        <v/>
      </c>
      <c r="D478" t="str">
        <f>_対策工[[#This Row],[シナリオ名称]]&amp;_対策工[[#This Row],[グループ番号]]</f>
        <v/>
      </c>
      <c r="E478" t="str" cm="1">
        <f t="array" ref="E478">_xlfn.IFS(_対策工[[#This Row],[グループ番号]]="","",TRUE,_xlfn.XLOOKUP(_対策工[[#This Row],[グループ番号]],_グループ[グループ番号],_グループ[施設番号]))</f>
        <v/>
      </c>
      <c r="F478" t="str" cm="1">
        <f t="array" ref="F478">_xlfn.IFS(_対策工[[#This Row],[グループ番号]]="","",TRUE,_xlfn.XLOOKUP(_対策工[[#This Row],[グループ番号]],_グループ[グループ番号],_グループ[地区名]))</f>
        <v/>
      </c>
      <c r="G478" t="str" cm="1">
        <f t="array" ref="G478">_xlfn.IFS(_対策工[[#This Row],[グループ番号]]="","",TRUE,_xlfn.XLOOKUP(_対策工[[#This Row],[グループ番号]],_グループ[グループ番号],_グループ[施設名]))</f>
        <v/>
      </c>
      <c r="H478" t="str" cm="1">
        <f t="array" ref="H478">_xlfn.IFS(_対策工[[#This Row],[グループ番号]]="","",TRUE,_xlfn.XLOOKUP(_対策工[[#This Row],[グループ番号]],_グループ[グループ番号],_グループ[形式/設備名]))</f>
        <v/>
      </c>
      <c r="I478" t="str" cm="1">
        <f t="array" ref="I478">_xlfn.IFS(_対策工[[#This Row],[グループ番号]]="","",TRUE,_xlfn.XLOOKUP(_対策工[[#This Row],[グループ番号]],_グループ[グループ番号],_グループ[規格/装置名]))</f>
        <v/>
      </c>
      <c r="J478" t="str" cm="1">
        <f t="array" ref="J478">_xlfn.IFS(_対策工[[#This Row],[グループ番号]]="","",TRUE,_xlfn.XLOOKUP(_対策工[[#This Row],[グループ番号]],_グループ[グループ番号],_グループ[規模/部位]))</f>
        <v/>
      </c>
      <c r="K478" s="11"/>
      <c r="L478" s="9"/>
      <c r="M478" s="3"/>
      <c r="N478" t="str" cm="1">
        <f t="array" ref="N478">_xlfn.IFS(OR(_対策工[[#This Row],[シナリオ名称]]="",_対策工[[#This Row],[グループ番号]]=""),"",TRUE,_対策工[[#This Row],[グループ番号]]&amp;"-"&amp;_対策工[[#This Row],[制御1]]*100+_対策工[[#This Row],[制御2]])</f>
        <v/>
      </c>
      <c r="Q478" s="14"/>
      <c r="S478" s="12"/>
      <c r="T478" s="3"/>
    </row>
    <row r="479" spans="1:20">
      <c r="A479" s="6" cm="1">
        <f t="array" ref="A479">ROW()-ROW(_対策工[#Headers])</f>
        <v>478</v>
      </c>
      <c r="B479" s="6" t="str" cm="1">
        <f t="array" ref="B479">_xlfn.IFS(_対策工[[#This Row],[シナリオ名称]]="","",
RIGHT(_対策工[[#This Row],[シナリオ名称]],1)="①",1,
RIGHT(_対策工[[#This Row],[シナリオ名称]],1)="②",2,
RIGHT(_対策工[[#This Row],[シナリオ名称]],1)="③",3,
RIGHT(_対策工[[#This Row],[シナリオ名称]],1)="④",4,
ture,"")</f>
        <v/>
      </c>
      <c r="C479" s="3" t="str" cm="1">
        <f t="array" ref="C479">_xlfn.IFS(OR(_対策工[[#This Row],[シナリオ名称]]="",_対策工[[#This Row],[グループ番号]]=""),"",TRUE,COUNTIF(_xlfn.TAKE(_対策工[制御3],_対策工[[#This Row],[通し番号]]),_対策工[[#This Row],[制御3]]))</f>
        <v/>
      </c>
      <c r="D479" t="str">
        <f>_対策工[[#This Row],[シナリオ名称]]&amp;_対策工[[#This Row],[グループ番号]]</f>
        <v/>
      </c>
      <c r="E479" t="str" cm="1">
        <f t="array" ref="E479">_xlfn.IFS(_対策工[[#This Row],[グループ番号]]="","",TRUE,_xlfn.XLOOKUP(_対策工[[#This Row],[グループ番号]],_グループ[グループ番号],_グループ[施設番号]))</f>
        <v/>
      </c>
      <c r="F479" t="str" cm="1">
        <f t="array" ref="F479">_xlfn.IFS(_対策工[[#This Row],[グループ番号]]="","",TRUE,_xlfn.XLOOKUP(_対策工[[#This Row],[グループ番号]],_グループ[グループ番号],_グループ[地区名]))</f>
        <v/>
      </c>
      <c r="G479" t="str" cm="1">
        <f t="array" ref="G479">_xlfn.IFS(_対策工[[#This Row],[グループ番号]]="","",TRUE,_xlfn.XLOOKUP(_対策工[[#This Row],[グループ番号]],_グループ[グループ番号],_グループ[施設名]))</f>
        <v/>
      </c>
      <c r="H479" t="str" cm="1">
        <f t="array" ref="H479">_xlfn.IFS(_対策工[[#This Row],[グループ番号]]="","",TRUE,_xlfn.XLOOKUP(_対策工[[#This Row],[グループ番号]],_グループ[グループ番号],_グループ[形式/設備名]))</f>
        <v/>
      </c>
      <c r="I479" t="str" cm="1">
        <f t="array" ref="I479">_xlfn.IFS(_対策工[[#This Row],[グループ番号]]="","",TRUE,_xlfn.XLOOKUP(_対策工[[#This Row],[グループ番号]],_グループ[グループ番号],_グループ[規格/装置名]))</f>
        <v/>
      </c>
      <c r="J479" t="str" cm="1">
        <f t="array" ref="J479">_xlfn.IFS(_対策工[[#This Row],[グループ番号]]="","",TRUE,_xlfn.XLOOKUP(_対策工[[#This Row],[グループ番号]],_グループ[グループ番号],_グループ[規模/部位]))</f>
        <v/>
      </c>
      <c r="K479" s="11"/>
      <c r="L479" s="9"/>
      <c r="M479" s="3"/>
      <c r="N479" t="str" cm="1">
        <f t="array" ref="N479">_xlfn.IFS(OR(_対策工[[#This Row],[シナリオ名称]]="",_対策工[[#This Row],[グループ番号]]=""),"",TRUE,_対策工[[#This Row],[グループ番号]]&amp;"-"&amp;_対策工[[#This Row],[制御1]]*100+_対策工[[#This Row],[制御2]])</f>
        <v/>
      </c>
      <c r="Q479" s="14"/>
      <c r="S479" s="12"/>
      <c r="T479" s="3"/>
    </row>
    <row r="480" spans="1:20">
      <c r="A480" s="6" cm="1">
        <f t="array" ref="A480">ROW()-ROW(_対策工[#Headers])</f>
        <v>479</v>
      </c>
      <c r="B480" s="6" t="str" cm="1">
        <f t="array" ref="B480">_xlfn.IFS(_対策工[[#This Row],[シナリオ名称]]="","",
RIGHT(_対策工[[#This Row],[シナリオ名称]],1)="①",1,
RIGHT(_対策工[[#This Row],[シナリオ名称]],1)="②",2,
RIGHT(_対策工[[#This Row],[シナリオ名称]],1)="③",3,
RIGHT(_対策工[[#This Row],[シナリオ名称]],1)="④",4,
ture,"")</f>
        <v/>
      </c>
      <c r="C480" s="3" t="str" cm="1">
        <f t="array" ref="C480">_xlfn.IFS(OR(_対策工[[#This Row],[シナリオ名称]]="",_対策工[[#This Row],[グループ番号]]=""),"",TRUE,COUNTIF(_xlfn.TAKE(_対策工[制御3],_対策工[[#This Row],[通し番号]]),_対策工[[#This Row],[制御3]]))</f>
        <v/>
      </c>
      <c r="D480" t="str">
        <f>_対策工[[#This Row],[シナリオ名称]]&amp;_対策工[[#This Row],[グループ番号]]</f>
        <v/>
      </c>
      <c r="E480" t="str" cm="1">
        <f t="array" ref="E480">_xlfn.IFS(_対策工[[#This Row],[グループ番号]]="","",TRUE,_xlfn.XLOOKUP(_対策工[[#This Row],[グループ番号]],_グループ[グループ番号],_グループ[施設番号]))</f>
        <v/>
      </c>
      <c r="F480" t="str" cm="1">
        <f t="array" ref="F480">_xlfn.IFS(_対策工[[#This Row],[グループ番号]]="","",TRUE,_xlfn.XLOOKUP(_対策工[[#This Row],[グループ番号]],_グループ[グループ番号],_グループ[地区名]))</f>
        <v/>
      </c>
      <c r="G480" t="str" cm="1">
        <f t="array" ref="G480">_xlfn.IFS(_対策工[[#This Row],[グループ番号]]="","",TRUE,_xlfn.XLOOKUP(_対策工[[#This Row],[グループ番号]],_グループ[グループ番号],_グループ[施設名]))</f>
        <v/>
      </c>
      <c r="H480" t="str" cm="1">
        <f t="array" ref="H480">_xlfn.IFS(_対策工[[#This Row],[グループ番号]]="","",TRUE,_xlfn.XLOOKUP(_対策工[[#This Row],[グループ番号]],_グループ[グループ番号],_グループ[形式/設備名]))</f>
        <v/>
      </c>
      <c r="I480" t="str" cm="1">
        <f t="array" ref="I480">_xlfn.IFS(_対策工[[#This Row],[グループ番号]]="","",TRUE,_xlfn.XLOOKUP(_対策工[[#This Row],[グループ番号]],_グループ[グループ番号],_グループ[規格/装置名]))</f>
        <v/>
      </c>
      <c r="J480" t="str" cm="1">
        <f t="array" ref="J480">_xlfn.IFS(_対策工[[#This Row],[グループ番号]]="","",TRUE,_xlfn.XLOOKUP(_対策工[[#This Row],[グループ番号]],_グループ[グループ番号],_グループ[規模/部位]))</f>
        <v/>
      </c>
      <c r="K480" s="11"/>
      <c r="L480" s="9"/>
      <c r="M480" s="3"/>
      <c r="N480" t="str" cm="1">
        <f t="array" ref="N480">_xlfn.IFS(OR(_対策工[[#This Row],[シナリオ名称]]="",_対策工[[#This Row],[グループ番号]]=""),"",TRUE,_対策工[[#This Row],[グループ番号]]&amp;"-"&amp;_対策工[[#This Row],[制御1]]*100+_対策工[[#This Row],[制御2]])</f>
        <v/>
      </c>
      <c r="Q480" s="14"/>
      <c r="S480" s="12"/>
      <c r="T480" s="3"/>
    </row>
    <row r="481" spans="1:20">
      <c r="A481" s="6" cm="1">
        <f t="array" ref="A481">ROW()-ROW(_対策工[#Headers])</f>
        <v>480</v>
      </c>
      <c r="B481" s="6" t="str" cm="1">
        <f t="array" ref="B481">_xlfn.IFS(_対策工[[#This Row],[シナリオ名称]]="","",
RIGHT(_対策工[[#This Row],[シナリオ名称]],1)="①",1,
RIGHT(_対策工[[#This Row],[シナリオ名称]],1)="②",2,
RIGHT(_対策工[[#This Row],[シナリオ名称]],1)="③",3,
RIGHT(_対策工[[#This Row],[シナリオ名称]],1)="④",4,
ture,"")</f>
        <v/>
      </c>
      <c r="C481" s="3" t="str" cm="1">
        <f t="array" ref="C481">_xlfn.IFS(OR(_対策工[[#This Row],[シナリオ名称]]="",_対策工[[#This Row],[グループ番号]]=""),"",TRUE,COUNTIF(_xlfn.TAKE(_対策工[制御3],_対策工[[#This Row],[通し番号]]),_対策工[[#This Row],[制御3]]))</f>
        <v/>
      </c>
      <c r="D481" t="str">
        <f>_対策工[[#This Row],[シナリオ名称]]&amp;_対策工[[#This Row],[グループ番号]]</f>
        <v/>
      </c>
      <c r="E481" t="str" cm="1">
        <f t="array" ref="E481">_xlfn.IFS(_対策工[[#This Row],[グループ番号]]="","",TRUE,_xlfn.XLOOKUP(_対策工[[#This Row],[グループ番号]],_グループ[グループ番号],_グループ[施設番号]))</f>
        <v/>
      </c>
      <c r="F481" t="str" cm="1">
        <f t="array" ref="F481">_xlfn.IFS(_対策工[[#This Row],[グループ番号]]="","",TRUE,_xlfn.XLOOKUP(_対策工[[#This Row],[グループ番号]],_グループ[グループ番号],_グループ[地区名]))</f>
        <v/>
      </c>
      <c r="G481" t="str" cm="1">
        <f t="array" ref="G481">_xlfn.IFS(_対策工[[#This Row],[グループ番号]]="","",TRUE,_xlfn.XLOOKUP(_対策工[[#This Row],[グループ番号]],_グループ[グループ番号],_グループ[施設名]))</f>
        <v/>
      </c>
      <c r="H481" t="str" cm="1">
        <f t="array" ref="H481">_xlfn.IFS(_対策工[[#This Row],[グループ番号]]="","",TRUE,_xlfn.XLOOKUP(_対策工[[#This Row],[グループ番号]],_グループ[グループ番号],_グループ[形式/設備名]))</f>
        <v/>
      </c>
      <c r="I481" t="str" cm="1">
        <f t="array" ref="I481">_xlfn.IFS(_対策工[[#This Row],[グループ番号]]="","",TRUE,_xlfn.XLOOKUP(_対策工[[#This Row],[グループ番号]],_グループ[グループ番号],_グループ[規格/装置名]))</f>
        <v/>
      </c>
      <c r="J481" t="str" cm="1">
        <f t="array" ref="J481">_xlfn.IFS(_対策工[[#This Row],[グループ番号]]="","",TRUE,_xlfn.XLOOKUP(_対策工[[#This Row],[グループ番号]],_グループ[グループ番号],_グループ[規模/部位]))</f>
        <v/>
      </c>
      <c r="K481" s="11"/>
      <c r="L481" s="9"/>
      <c r="M481" s="3"/>
      <c r="N481" t="str" cm="1">
        <f t="array" ref="N481">_xlfn.IFS(OR(_対策工[[#This Row],[シナリオ名称]]="",_対策工[[#This Row],[グループ番号]]=""),"",TRUE,_対策工[[#This Row],[グループ番号]]&amp;"-"&amp;_対策工[[#This Row],[制御1]]*100+_対策工[[#This Row],[制御2]])</f>
        <v/>
      </c>
      <c r="Q481" s="14"/>
      <c r="S481" s="12"/>
      <c r="T481" s="3"/>
    </row>
    <row r="482" spans="1:20">
      <c r="A482" s="6" cm="1">
        <f t="array" ref="A482">ROW()-ROW(_対策工[#Headers])</f>
        <v>481</v>
      </c>
      <c r="B482" s="6" t="str" cm="1">
        <f t="array" ref="B482">_xlfn.IFS(_対策工[[#This Row],[シナリオ名称]]="","",
RIGHT(_対策工[[#This Row],[シナリオ名称]],1)="①",1,
RIGHT(_対策工[[#This Row],[シナリオ名称]],1)="②",2,
RIGHT(_対策工[[#This Row],[シナリオ名称]],1)="③",3,
RIGHT(_対策工[[#This Row],[シナリオ名称]],1)="④",4,
ture,"")</f>
        <v/>
      </c>
      <c r="C482" s="3" t="str" cm="1">
        <f t="array" ref="C482">_xlfn.IFS(OR(_対策工[[#This Row],[シナリオ名称]]="",_対策工[[#This Row],[グループ番号]]=""),"",TRUE,COUNTIF(_xlfn.TAKE(_対策工[制御3],_対策工[[#This Row],[通し番号]]),_対策工[[#This Row],[制御3]]))</f>
        <v/>
      </c>
      <c r="D482" t="str">
        <f>_対策工[[#This Row],[シナリオ名称]]&amp;_対策工[[#This Row],[グループ番号]]</f>
        <v/>
      </c>
      <c r="E482" t="str" cm="1">
        <f t="array" ref="E482">_xlfn.IFS(_対策工[[#This Row],[グループ番号]]="","",TRUE,_xlfn.XLOOKUP(_対策工[[#This Row],[グループ番号]],_グループ[グループ番号],_グループ[施設番号]))</f>
        <v/>
      </c>
      <c r="F482" t="str" cm="1">
        <f t="array" ref="F482">_xlfn.IFS(_対策工[[#This Row],[グループ番号]]="","",TRUE,_xlfn.XLOOKUP(_対策工[[#This Row],[グループ番号]],_グループ[グループ番号],_グループ[地区名]))</f>
        <v/>
      </c>
      <c r="G482" t="str" cm="1">
        <f t="array" ref="G482">_xlfn.IFS(_対策工[[#This Row],[グループ番号]]="","",TRUE,_xlfn.XLOOKUP(_対策工[[#This Row],[グループ番号]],_グループ[グループ番号],_グループ[施設名]))</f>
        <v/>
      </c>
      <c r="H482" t="str" cm="1">
        <f t="array" ref="H482">_xlfn.IFS(_対策工[[#This Row],[グループ番号]]="","",TRUE,_xlfn.XLOOKUP(_対策工[[#This Row],[グループ番号]],_グループ[グループ番号],_グループ[形式/設備名]))</f>
        <v/>
      </c>
      <c r="I482" t="str" cm="1">
        <f t="array" ref="I482">_xlfn.IFS(_対策工[[#This Row],[グループ番号]]="","",TRUE,_xlfn.XLOOKUP(_対策工[[#This Row],[グループ番号]],_グループ[グループ番号],_グループ[規格/装置名]))</f>
        <v/>
      </c>
      <c r="J482" t="str" cm="1">
        <f t="array" ref="J482">_xlfn.IFS(_対策工[[#This Row],[グループ番号]]="","",TRUE,_xlfn.XLOOKUP(_対策工[[#This Row],[グループ番号]],_グループ[グループ番号],_グループ[規模/部位]))</f>
        <v/>
      </c>
      <c r="K482" s="11"/>
      <c r="L482" s="9"/>
      <c r="M482" s="3"/>
      <c r="N482" t="str" cm="1">
        <f t="array" ref="N482">_xlfn.IFS(OR(_対策工[[#This Row],[シナリオ名称]]="",_対策工[[#This Row],[グループ番号]]=""),"",TRUE,_対策工[[#This Row],[グループ番号]]&amp;"-"&amp;_対策工[[#This Row],[制御1]]*100+_対策工[[#This Row],[制御2]])</f>
        <v/>
      </c>
      <c r="Q482" s="14"/>
      <c r="S482" s="12"/>
      <c r="T482" s="3"/>
    </row>
    <row r="483" spans="1:20">
      <c r="A483" s="6" cm="1">
        <f t="array" ref="A483">ROW()-ROW(_対策工[#Headers])</f>
        <v>482</v>
      </c>
      <c r="B483" s="6" t="str" cm="1">
        <f t="array" ref="B483">_xlfn.IFS(_対策工[[#This Row],[シナリオ名称]]="","",
RIGHT(_対策工[[#This Row],[シナリオ名称]],1)="①",1,
RIGHT(_対策工[[#This Row],[シナリオ名称]],1)="②",2,
RIGHT(_対策工[[#This Row],[シナリオ名称]],1)="③",3,
RIGHT(_対策工[[#This Row],[シナリオ名称]],1)="④",4,
ture,"")</f>
        <v/>
      </c>
      <c r="C483" s="3" t="str" cm="1">
        <f t="array" ref="C483">_xlfn.IFS(OR(_対策工[[#This Row],[シナリオ名称]]="",_対策工[[#This Row],[グループ番号]]=""),"",TRUE,COUNTIF(_xlfn.TAKE(_対策工[制御3],_対策工[[#This Row],[通し番号]]),_対策工[[#This Row],[制御3]]))</f>
        <v/>
      </c>
      <c r="D483" t="str">
        <f>_対策工[[#This Row],[シナリオ名称]]&amp;_対策工[[#This Row],[グループ番号]]</f>
        <v/>
      </c>
      <c r="E483" t="str" cm="1">
        <f t="array" ref="E483">_xlfn.IFS(_対策工[[#This Row],[グループ番号]]="","",TRUE,_xlfn.XLOOKUP(_対策工[[#This Row],[グループ番号]],_グループ[グループ番号],_グループ[施設番号]))</f>
        <v/>
      </c>
      <c r="F483" t="str" cm="1">
        <f t="array" ref="F483">_xlfn.IFS(_対策工[[#This Row],[グループ番号]]="","",TRUE,_xlfn.XLOOKUP(_対策工[[#This Row],[グループ番号]],_グループ[グループ番号],_グループ[地区名]))</f>
        <v/>
      </c>
      <c r="G483" t="str" cm="1">
        <f t="array" ref="G483">_xlfn.IFS(_対策工[[#This Row],[グループ番号]]="","",TRUE,_xlfn.XLOOKUP(_対策工[[#This Row],[グループ番号]],_グループ[グループ番号],_グループ[施設名]))</f>
        <v/>
      </c>
      <c r="H483" t="str" cm="1">
        <f t="array" ref="H483">_xlfn.IFS(_対策工[[#This Row],[グループ番号]]="","",TRUE,_xlfn.XLOOKUP(_対策工[[#This Row],[グループ番号]],_グループ[グループ番号],_グループ[形式/設備名]))</f>
        <v/>
      </c>
      <c r="I483" t="str" cm="1">
        <f t="array" ref="I483">_xlfn.IFS(_対策工[[#This Row],[グループ番号]]="","",TRUE,_xlfn.XLOOKUP(_対策工[[#This Row],[グループ番号]],_グループ[グループ番号],_グループ[規格/装置名]))</f>
        <v/>
      </c>
      <c r="J483" t="str" cm="1">
        <f t="array" ref="J483">_xlfn.IFS(_対策工[[#This Row],[グループ番号]]="","",TRUE,_xlfn.XLOOKUP(_対策工[[#This Row],[グループ番号]],_グループ[グループ番号],_グループ[規模/部位]))</f>
        <v/>
      </c>
      <c r="K483" s="11"/>
      <c r="L483" s="9"/>
      <c r="M483" s="3"/>
      <c r="N483" t="str" cm="1">
        <f t="array" ref="N483">_xlfn.IFS(OR(_対策工[[#This Row],[シナリオ名称]]="",_対策工[[#This Row],[グループ番号]]=""),"",TRUE,_対策工[[#This Row],[グループ番号]]&amp;"-"&amp;_対策工[[#This Row],[制御1]]*100+_対策工[[#This Row],[制御2]])</f>
        <v/>
      </c>
      <c r="Q483" s="14"/>
      <c r="S483" s="12"/>
      <c r="T483" s="3"/>
    </row>
    <row r="484" spans="1:20">
      <c r="A484" s="6" cm="1">
        <f t="array" ref="A484">ROW()-ROW(_対策工[#Headers])</f>
        <v>483</v>
      </c>
      <c r="B484" s="6" t="str" cm="1">
        <f t="array" ref="B484">_xlfn.IFS(_対策工[[#This Row],[シナリオ名称]]="","",
RIGHT(_対策工[[#This Row],[シナリオ名称]],1)="①",1,
RIGHT(_対策工[[#This Row],[シナリオ名称]],1)="②",2,
RIGHT(_対策工[[#This Row],[シナリオ名称]],1)="③",3,
RIGHT(_対策工[[#This Row],[シナリオ名称]],1)="④",4,
ture,"")</f>
        <v/>
      </c>
      <c r="C484" s="3" t="str" cm="1">
        <f t="array" ref="C484">_xlfn.IFS(OR(_対策工[[#This Row],[シナリオ名称]]="",_対策工[[#This Row],[グループ番号]]=""),"",TRUE,COUNTIF(_xlfn.TAKE(_対策工[制御3],_対策工[[#This Row],[通し番号]]),_対策工[[#This Row],[制御3]]))</f>
        <v/>
      </c>
      <c r="D484" t="str">
        <f>_対策工[[#This Row],[シナリオ名称]]&amp;_対策工[[#This Row],[グループ番号]]</f>
        <v/>
      </c>
      <c r="E484" t="str" cm="1">
        <f t="array" ref="E484">_xlfn.IFS(_対策工[[#This Row],[グループ番号]]="","",TRUE,_xlfn.XLOOKUP(_対策工[[#This Row],[グループ番号]],_グループ[グループ番号],_グループ[施設番号]))</f>
        <v/>
      </c>
      <c r="F484" t="str" cm="1">
        <f t="array" ref="F484">_xlfn.IFS(_対策工[[#This Row],[グループ番号]]="","",TRUE,_xlfn.XLOOKUP(_対策工[[#This Row],[グループ番号]],_グループ[グループ番号],_グループ[地区名]))</f>
        <v/>
      </c>
      <c r="G484" t="str" cm="1">
        <f t="array" ref="G484">_xlfn.IFS(_対策工[[#This Row],[グループ番号]]="","",TRUE,_xlfn.XLOOKUP(_対策工[[#This Row],[グループ番号]],_グループ[グループ番号],_グループ[施設名]))</f>
        <v/>
      </c>
      <c r="H484" t="str" cm="1">
        <f t="array" ref="H484">_xlfn.IFS(_対策工[[#This Row],[グループ番号]]="","",TRUE,_xlfn.XLOOKUP(_対策工[[#This Row],[グループ番号]],_グループ[グループ番号],_グループ[形式/設備名]))</f>
        <v/>
      </c>
      <c r="I484" t="str" cm="1">
        <f t="array" ref="I484">_xlfn.IFS(_対策工[[#This Row],[グループ番号]]="","",TRUE,_xlfn.XLOOKUP(_対策工[[#This Row],[グループ番号]],_グループ[グループ番号],_グループ[規格/装置名]))</f>
        <v/>
      </c>
      <c r="J484" t="str" cm="1">
        <f t="array" ref="J484">_xlfn.IFS(_対策工[[#This Row],[グループ番号]]="","",TRUE,_xlfn.XLOOKUP(_対策工[[#This Row],[グループ番号]],_グループ[グループ番号],_グループ[規模/部位]))</f>
        <v/>
      </c>
      <c r="K484" s="11"/>
      <c r="L484" s="9"/>
      <c r="M484" s="3"/>
      <c r="N484" t="str" cm="1">
        <f t="array" ref="N484">_xlfn.IFS(OR(_対策工[[#This Row],[シナリオ名称]]="",_対策工[[#This Row],[グループ番号]]=""),"",TRUE,_対策工[[#This Row],[グループ番号]]&amp;"-"&amp;_対策工[[#This Row],[制御1]]*100+_対策工[[#This Row],[制御2]])</f>
        <v/>
      </c>
      <c r="Q484" s="14"/>
      <c r="S484" s="12"/>
      <c r="T484" s="3"/>
    </row>
    <row r="485" spans="1:20">
      <c r="A485" s="6" cm="1">
        <f t="array" ref="A485">ROW()-ROW(_対策工[#Headers])</f>
        <v>484</v>
      </c>
      <c r="B485" s="6" t="str" cm="1">
        <f t="array" ref="B485">_xlfn.IFS(_対策工[[#This Row],[シナリオ名称]]="","",
RIGHT(_対策工[[#This Row],[シナリオ名称]],1)="①",1,
RIGHT(_対策工[[#This Row],[シナリオ名称]],1)="②",2,
RIGHT(_対策工[[#This Row],[シナリオ名称]],1)="③",3,
RIGHT(_対策工[[#This Row],[シナリオ名称]],1)="④",4,
ture,"")</f>
        <v/>
      </c>
      <c r="C485" s="3" t="str" cm="1">
        <f t="array" ref="C485">_xlfn.IFS(OR(_対策工[[#This Row],[シナリオ名称]]="",_対策工[[#This Row],[グループ番号]]=""),"",TRUE,COUNTIF(_xlfn.TAKE(_対策工[制御3],_対策工[[#This Row],[通し番号]]),_対策工[[#This Row],[制御3]]))</f>
        <v/>
      </c>
      <c r="D485" t="str">
        <f>_対策工[[#This Row],[シナリオ名称]]&amp;_対策工[[#This Row],[グループ番号]]</f>
        <v/>
      </c>
      <c r="E485" t="str" cm="1">
        <f t="array" ref="E485">_xlfn.IFS(_対策工[[#This Row],[グループ番号]]="","",TRUE,_xlfn.XLOOKUP(_対策工[[#This Row],[グループ番号]],_グループ[グループ番号],_グループ[施設番号]))</f>
        <v/>
      </c>
      <c r="F485" t="str" cm="1">
        <f t="array" ref="F485">_xlfn.IFS(_対策工[[#This Row],[グループ番号]]="","",TRUE,_xlfn.XLOOKUP(_対策工[[#This Row],[グループ番号]],_グループ[グループ番号],_グループ[地区名]))</f>
        <v/>
      </c>
      <c r="G485" t="str" cm="1">
        <f t="array" ref="G485">_xlfn.IFS(_対策工[[#This Row],[グループ番号]]="","",TRUE,_xlfn.XLOOKUP(_対策工[[#This Row],[グループ番号]],_グループ[グループ番号],_グループ[施設名]))</f>
        <v/>
      </c>
      <c r="H485" t="str" cm="1">
        <f t="array" ref="H485">_xlfn.IFS(_対策工[[#This Row],[グループ番号]]="","",TRUE,_xlfn.XLOOKUP(_対策工[[#This Row],[グループ番号]],_グループ[グループ番号],_グループ[形式/設備名]))</f>
        <v/>
      </c>
      <c r="I485" t="str" cm="1">
        <f t="array" ref="I485">_xlfn.IFS(_対策工[[#This Row],[グループ番号]]="","",TRUE,_xlfn.XLOOKUP(_対策工[[#This Row],[グループ番号]],_グループ[グループ番号],_グループ[規格/装置名]))</f>
        <v/>
      </c>
      <c r="J485" t="str" cm="1">
        <f t="array" ref="J485">_xlfn.IFS(_対策工[[#This Row],[グループ番号]]="","",TRUE,_xlfn.XLOOKUP(_対策工[[#This Row],[グループ番号]],_グループ[グループ番号],_グループ[規模/部位]))</f>
        <v/>
      </c>
      <c r="K485" s="11"/>
      <c r="L485" s="9"/>
      <c r="M485" s="3"/>
      <c r="N485" t="str" cm="1">
        <f t="array" ref="N485">_xlfn.IFS(OR(_対策工[[#This Row],[シナリオ名称]]="",_対策工[[#This Row],[グループ番号]]=""),"",TRUE,_対策工[[#This Row],[グループ番号]]&amp;"-"&amp;_対策工[[#This Row],[制御1]]*100+_対策工[[#This Row],[制御2]])</f>
        <v/>
      </c>
      <c r="Q485" s="14"/>
      <c r="S485" s="12"/>
      <c r="T485" s="3"/>
    </row>
    <row r="486" spans="1:20">
      <c r="A486" s="6" cm="1">
        <f t="array" ref="A486">ROW()-ROW(_対策工[#Headers])</f>
        <v>485</v>
      </c>
      <c r="B486" s="6" t="str" cm="1">
        <f t="array" ref="B486">_xlfn.IFS(_対策工[[#This Row],[シナリオ名称]]="","",
RIGHT(_対策工[[#This Row],[シナリオ名称]],1)="①",1,
RIGHT(_対策工[[#This Row],[シナリオ名称]],1)="②",2,
RIGHT(_対策工[[#This Row],[シナリオ名称]],1)="③",3,
RIGHT(_対策工[[#This Row],[シナリオ名称]],1)="④",4,
ture,"")</f>
        <v/>
      </c>
      <c r="C486" s="3" t="str" cm="1">
        <f t="array" ref="C486">_xlfn.IFS(OR(_対策工[[#This Row],[シナリオ名称]]="",_対策工[[#This Row],[グループ番号]]=""),"",TRUE,COUNTIF(_xlfn.TAKE(_対策工[制御3],_対策工[[#This Row],[通し番号]]),_対策工[[#This Row],[制御3]]))</f>
        <v/>
      </c>
      <c r="D486" t="str">
        <f>_対策工[[#This Row],[シナリオ名称]]&amp;_対策工[[#This Row],[グループ番号]]</f>
        <v/>
      </c>
      <c r="E486" t="str" cm="1">
        <f t="array" ref="E486">_xlfn.IFS(_対策工[[#This Row],[グループ番号]]="","",TRUE,_xlfn.XLOOKUP(_対策工[[#This Row],[グループ番号]],_グループ[グループ番号],_グループ[施設番号]))</f>
        <v/>
      </c>
      <c r="F486" t="str" cm="1">
        <f t="array" ref="F486">_xlfn.IFS(_対策工[[#This Row],[グループ番号]]="","",TRUE,_xlfn.XLOOKUP(_対策工[[#This Row],[グループ番号]],_グループ[グループ番号],_グループ[地区名]))</f>
        <v/>
      </c>
      <c r="G486" t="str" cm="1">
        <f t="array" ref="G486">_xlfn.IFS(_対策工[[#This Row],[グループ番号]]="","",TRUE,_xlfn.XLOOKUP(_対策工[[#This Row],[グループ番号]],_グループ[グループ番号],_グループ[施設名]))</f>
        <v/>
      </c>
      <c r="H486" t="str" cm="1">
        <f t="array" ref="H486">_xlfn.IFS(_対策工[[#This Row],[グループ番号]]="","",TRUE,_xlfn.XLOOKUP(_対策工[[#This Row],[グループ番号]],_グループ[グループ番号],_グループ[形式/設備名]))</f>
        <v/>
      </c>
      <c r="I486" t="str" cm="1">
        <f t="array" ref="I486">_xlfn.IFS(_対策工[[#This Row],[グループ番号]]="","",TRUE,_xlfn.XLOOKUP(_対策工[[#This Row],[グループ番号]],_グループ[グループ番号],_グループ[規格/装置名]))</f>
        <v/>
      </c>
      <c r="J486" t="str" cm="1">
        <f t="array" ref="J486">_xlfn.IFS(_対策工[[#This Row],[グループ番号]]="","",TRUE,_xlfn.XLOOKUP(_対策工[[#This Row],[グループ番号]],_グループ[グループ番号],_グループ[規模/部位]))</f>
        <v/>
      </c>
      <c r="K486" s="11"/>
      <c r="L486" s="9"/>
      <c r="M486" s="3"/>
      <c r="N486" t="str" cm="1">
        <f t="array" ref="N486">_xlfn.IFS(OR(_対策工[[#This Row],[シナリオ名称]]="",_対策工[[#This Row],[グループ番号]]=""),"",TRUE,_対策工[[#This Row],[グループ番号]]&amp;"-"&amp;_対策工[[#This Row],[制御1]]*100+_対策工[[#This Row],[制御2]])</f>
        <v/>
      </c>
      <c r="Q486" s="14"/>
      <c r="S486" s="12"/>
      <c r="T486" s="3"/>
    </row>
    <row r="487" spans="1:20">
      <c r="A487" s="6" cm="1">
        <f t="array" ref="A487">ROW()-ROW(_対策工[#Headers])</f>
        <v>486</v>
      </c>
      <c r="B487" s="6" t="str" cm="1">
        <f t="array" ref="B487">_xlfn.IFS(_対策工[[#This Row],[シナリオ名称]]="","",
RIGHT(_対策工[[#This Row],[シナリオ名称]],1)="①",1,
RIGHT(_対策工[[#This Row],[シナリオ名称]],1)="②",2,
RIGHT(_対策工[[#This Row],[シナリオ名称]],1)="③",3,
RIGHT(_対策工[[#This Row],[シナリオ名称]],1)="④",4,
ture,"")</f>
        <v/>
      </c>
      <c r="C487" s="3" t="str" cm="1">
        <f t="array" ref="C487">_xlfn.IFS(OR(_対策工[[#This Row],[シナリオ名称]]="",_対策工[[#This Row],[グループ番号]]=""),"",TRUE,COUNTIF(_xlfn.TAKE(_対策工[制御3],_対策工[[#This Row],[通し番号]]),_対策工[[#This Row],[制御3]]))</f>
        <v/>
      </c>
      <c r="D487" t="str">
        <f>_対策工[[#This Row],[シナリオ名称]]&amp;_対策工[[#This Row],[グループ番号]]</f>
        <v/>
      </c>
      <c r="E487" t="str" cm="1">
        <f t="array" ref="E487">_xlfn.IFS(_対策工[[#This Row],[グループ番号]]="","",TRUE,_xlfn.XLOOKUP(_対策工[[#This Row],[グループ番号]],_グループ[グループ番号],_グループ[施設番号]))</f>
        <v/>
      </c>
      <c r="F487" t="str" cm="1">
        <f t="array" ref="F487">_xlfn.IFS(_対策工[[#This Row],[グループ番号]]="","",TRUE,_xlfn.XLOOKUP(_対策工[[#This Row],[グループ番号]],_グループ[グループ番号],_グループ[地区名]))</f>
        <v/>
      </c>
      <c r="G487" t="str" cm="1">
        <f t="array" ref="G487">_xlfn.IFS(_対策工[[#This Row],[グループ番号]]="","",TRUE,_xlfn.XLOOKUP(_対策工[[#This Row],[グループ番号]],_グループ[グループ番号],_グループ[施設名]))</f>
        <v/>
      </c>
      <c r="H487" t="str" cm="1">
        <f t="array" ref="H487">_xlfn.IFS(_対策工[[#This Row],[グループ番号]]="","",TRUE,_xlfn.XLOOKUP(_対策工[[#This Row],[グループ番号]],_グループ[グループ番号],_グループ[形式/設備名]))</f>
        <v/>
      </c>
      <c r="I487" t="str" cm="1">
        <f t="array" ref="I487">_xlfn.IFS(_対策工[[#This Row],[グループ番号]]="","",TRUE,_xlfn.XLOOKUP(_対策工[[#This Row],[グループ番号]],_グループ[グループ番号],_グループ[規格/装置名]))</f>
        <v/>
      </c>
      <c r="J487" t="str" cm="1">
        <f t="array" ref="J487">_xlfn.IFS(_対策工[[#This Row],[グループ番号]]="","",TRUE,_xlfn.XLOOKUP(_対策工[[#This Row],[グループ番号]],_グループ[グループ番号],_グループ[規模/部位]))</f>
        <v/>
      </c>
      <c r="K487" s="11"/>
      <c r="L487" s="9"/>
      <c r="M487" s="3"/>
      <c r="N487" t="str" cm="1">
        <f t="array" ref="N487">_xlfn.IFS(OR(_対策工[[#This Row],[シナリオ名称]]="",_対策工[[#This Row],[グループ番号]]=""),"",TRUE,_対策工[[#This Row],[グループ番号]]&amp;"-"&amp;_対策工[[#This Row],[制御1]]*100+_対策工[[#This Row],[制御2]])</f>
        <v/>
      </c>
      <c r="Q487" s="14"/>
      <c r="S487" s="12"/>
      <c r="T487" s="3"/>
    </row>
    <row r="488" spans="1:20">
      <c r="A488" s="6" cm="1">
        <f t="array" ref="A488">ROW()-ROW(_対策工[#Headers])</f>
        <v>487</v>
      </c>
      <c r="B488" s="6" t="str" cm="1">
        <f t="array" ref="B488">_xlfn.IFS(_対策工[[#This Row],[シナリオ名称]]="","",
RIGHT(_対策工[[#This Row],[シナリオ名称]],1)="①",1,
RIGHT(_対策工[[#This Row],[シナリオ名称]],1)="②",2,
RIGHT(_対策工[[#This Row],[シナリオ名称]],1)="③",3,
RIGHT(_対策工[[#This Row],[シナリオ名称]],1)="④",4,
ture,"")</f>
        <v/>
      </c>
      <c r="C488" s="3" t="str" cm="1">
        <f t="array" ref="C488">_xlfn.IFS(OR(_対策工[[#This Row],[シナリオ名称]]="",_対策工[[#This Row],[グループ番号]]=""),"",TRUE,COUNTIF(_xlfn.TAKE(_対策工[制御3],_対策工[[#This Row],[通し番号]]),_対策工[[#This Row],[制御3]]))</f>
        <v/>
      </c>
      <c r="D488" t="str">
        <f>_対策工[[#This Row],[シナリオ名称]]&amp;_対策工[[#This Row],[グループ番号]]</f>
        <v/>
      </c>
      <c r="E488" t="str" cm="1">
        <f t="array" ref="E488">_xlfn.IFS(_対策工[[#This Row],[グループ番号]]="","",TRUE,_xlfn.XLOOKUP(_対策工[[#This Row],[グループ番号]],_グループ[グループ番号],_グループ[施設番号]))</f>
        <v/>
      </c>
      <c r="F488" t="str" cm="1">
        <f t="array" ref="F488">_xlfn.IFS(_対策工[[#This Row],[グループ番号]]="","",TRUE,_xlfn.XLOOKUP(_対策工[[#This Row],[グループ番号]],_グループ[グループ番号],_グループ[地区名]))</f>
        <v/>
      </c>
      <c r="G488" t="str" cm="1">
        <f t="array" ref="G488">_xlfn.IFS(_対策工[[#This Row],[グループ番号]]="","",TRUE,_xlfn.XLOOKUP(_対策工[[#This Row],[グループ番号]],_グループ[グループ番号],_グループ[施設名]))</f>
        <v/>
      </c>
      <c r="H488" t="str" cm="1">
        <f t="array" ref="H488">_xlfn.IFS(_対策工[[#This Row],[グループ番号]]="","",TRUE,_xlfn.XLOOKUP(_対策工[[#This Row],[グループ番号]],_グループ[グループ番号],_グループ[形式/設備名]))</f>
        <v/>
      </c>
      <c r="I488" t="str" cm="1">
        <f t="array" ref="I488">_xlfn.IFS(_対策工[[#This Row],[グループ番号]]="","",TRUE,_xlfn.XLOOKUP(_対策工[[#This Row],[グループ番号]],_グループ[グループ番号],_グループ[規格/装置名]))</f>
        <v/>
      </c>
      <c r="J488" t="str" cm="1">
        <f t="array" ref="J488">_xlfn.IFS(_対策工[[#This Row],[グループ番号]]="","",TRUE,_xlfn.XLOOKUP(_対策工[[#This Row],[グループ番号]],_グループ[グループ番号],_グループ[規模/部位]))</f>
        <v/>
      </c>
      <c r="K488" s="11"/>
      <c r="L488" s="9"/>
      <c r="M488" s="3"/>
      <c r="N488" t="str" cm="1">
        <f t="array" ref="N488">_xlfn.IFS(OR(_対策工[[#This Row],[シナリオ名称]]="",_対策工[[#This Row],[グループ番号]]=""),"",TRUE,_対策工[[#This Row],[グループ番号]]&amp;"-"&amp;_対策工[[#This Row],[制御1]]*100+_対策工[[#This Row],[制御2]])</f>
        <v/>
      </c>
      <c r="Q488" s="14"/>
      <c r="S488" s="12"/>
      <c r="T488" s="3"/>
    </row>
    <row r="489" spans="1:20">
      <c r="A489" s="6" cm="1">
        <f t="array" ref="A489">ROW()-ROW(_対策工[#Headers])</f>
        <v>488</v>
      </c>
      <c r="B489" s="6" t="str" cm="1">
        <f t="array" ref="B489">_xlfn.IFS(_対策工[[#This Row],[シナリオ名称]]="","",
RIGHT(_対策工[[#This Row],[シナリオ名称]],1)="①",1,
RIGHT(_対策工[[#This Row],[シナリオ名称]],1)="②",2,
RIGHT(_対策工[[#This Row],[シナリオ名称]],1)="③",3,
RIGHT(_対策工[[#This Row],[シナリオ名称]],1)="④",4,
ture,"")</f>
        <v/>
      </c>
      <c r="C489" s="3" t="str" cm="1">
        <f t="array" ref="C489">_xlfn.IFS(OR(_対策工[[#This Row],[シナリオ名称]]="",_対策工[[#This Row],[グループ番号]]=""),"",TRUE,COUNTIF(_xlfn.TAKE(_対策工[制御3],_対策工[[#This Row],[通し番号]]),_対策工[[#This Row],[制御3]]))</f>
        <v/>
      </c>
      <c r="D489" t="str">
        <f>_対策工[[#This Row],[シナリオ名称]]&amp;_対策工[[#This Row],[グループ番号]]</f>
        <v/>
      </c>
      <c r="E489" t="str" cm="1">
        <f t="array" ref="E489">_xlfn.IFS(_対策工[[#This Row],[グループ番号]]="","",TRUE,_xlfn.XLOOKUP(_対策工[[#This Row],[グループ番号]],_グループ[グループ番号],_グループ[施設番号]))</f>
        <v/>
      </c>
      <c r="F489" t="str" cm="1">
        <f t="array" ref="F489">_xlfn.IFS(_対策工[[#This Row],[グループ番号]]="","",TRUE,_xlfn.XLOOKUP(_対策工[[#This Row],[グループ番号]],_グループ[グループ番号],_グループ[地区名]))</f>
        <v/>
      </c>
      <c r="G489" t="str" cm="1">
        <f t="array" ref="G489">_xlfn.IFS(_対策工[[#This Row],[グループ番号]]="","",TRUE,_xlfn.XLOOKUP(_対策工[[#This Row],[グループ番号]],_グループ[グループ番号],_グループ[施設名]))</f>
        <v/>
      </c>
      <c r="H489" t="str" cm="1">
        <f t="array" ref="H489">_xlfn.IFS(_対策工[[#This Row],[グループ番号]]="","",TRUE,_xlfn.XLOOKUP(_対策工[[#This Row],[グループ番号]],_グループ[グループ番号],_グループ[形式/設備名]))</f>
        <v/>
      </c>
      <c r="I489" t="str" cm="1">
        <f t="array" ref="I489">_xlfn.IFS(_対策工[[#This Row],[グループ番号]]="","",TRUE,_xlfn.XLOOKUP(_対策工[[#This Row],[グループ番号]],_グループ[グループ番号],_グループ[規格/装置名]))</f>
        <v/>
      </c>
      <c r="J489" t="str" cm="1">
        <f t="array" ref="J489">_xlfn.IFS(_対策工[[#This Row],[グループ番号]]="","",TRUE,_xlfn.XLOOKUP(_対策工[[#This Row],[グループ番号]],_グループ[グループ番号],_グループ[規模/部位]))</f>
        <v/>
      </c>
      <c r="K489" s="11"/>
      <c r="L489" s="9"/>
      <c r="M489" s="3"/>
      <c r="N489" t="str" cm="1">
        <f t="array" ref="N489">_xlfn.IFS(OR(_対策工[[#This Row],[シナリオ名称]]="",_対策工[[#This Row],[グループ番号]]=""),"",TRUE,_対策工[[#This Row],[グループ番号]]&amp;"-"&amp;_対策工[[#This Row],[制御1]]*100+_対策工[[#This Row],[制御2]])</f>
        <v/>
      </c>
      <c r="Q489" s="14"/>
      <c r="S489" s="12"/>
      <c r="T489" s="3"/>
    </row>
    <row r="490" spans="1:20">
      <c r="A490" s="6" cm="1">
        <f t="array" ref="A490">ROW()-ROW(_対策工[#Headers])</f>
        <v>489</v>
      </c>
      <c r="B490" s="6" t="str" cm="1">
        <f t="array" ref="B490">_xlfn.IFS(_対策工[[#This Row],[シナリオ名称]]="","",
RIGHT(_対策工[[#This Row],[シナリオ名称]],1)="①",1,
RIGHT(_対策工[[#This Row],[シナリオ名称]],1)="②",2,
RIGHT(_対策工[[#This Row],[シナリオ名称]],1)="③",3,
RIGHT(_対策工[[#This Row],[シナリオ名称]],1)="④",4,
ture,"")</f>
        <v/>
      </c>
      <c r="C490" s="3" t="str" cm="1">
        <f t="array" ref="C490">_xlfn.IFS(OR(_対策工[[#This Row],[シナリオ名称]]="",_対策工[[#This Row],[グループ番号]]=""),"",TRUE,COUNTIF(_xlfn.TAKE(_対策工[制御3],_対策工[[#This Row],[通し番号]]),_対策工[[#This Row],[制御3]]))</f>
        <v/>
      </c>
      <c r="D490" t="str">
        <f>_対策工[[#This Row],[シナリオ名称]]&amp;_対策工[[#This Row],[グループ番号]]</f>
        <v/>
      </c>
      <c r="E490" t="str" cm="1">
        <f t="array" ref="E490">_xlfn.IFS(_対策工[[#This Row],[グループ番号]]="","",TRUE,_xlfn.XLOOKUP(_対策工[[#This Row],[グループ番号]],_グループ[グループ番号],_グループ[施設番号]))</f>
        <v/>
      </c>
      <c r="F490" t="str" cm="1">
        <f t="array" ref="F490">_xlfn.IFS(_対策工[[#This Row],[グループ番号]]="","",TRUE,_xlfn.XLOOKUP(_対策工[[#This Row],[グループ番号]],_グループ[グループ番号],_グループ[地区名]))</f>
        <v/>
      </c>
      <c r="G490" t="str" cm="1">
        <f t="array" ref="G490">_xlfn.IFS(_対策工[[#This Row],[グループ番号]]="","",TRUE,_xlfn.XLOOKUP(_対策工[[#This Row],[グループ番号]],_グループ[グループ番号],_グループ[施設名]))</f>
        <v/>
      </c>
      <c r="H490" t="str" cm="1">
        <f t="array" ref="H490">_xlfn.IFS(_対策工[[#This Row],[グループ番号]]="","",TRUE,_xlfn.XLOOKUP(_対策工[[#This Row],[グループ番号]],_グループ[グループ番号],_グループ[形式/設備名]))</f>
        <v/>
      </c>
      <c r="I490" t="str" cm="1">
        <f t="array" ref="I490">_xlfn.IFS(_対策工[[#This Row],[グループ番号]]="","",TRUE,_xlfn.XLOOKUP(_対策工[[#This Row],[グループ番号]],_グループ[グループ番号],_グループ[規格/装置名]))</f>
        <v/>
      </c>
      <c r="J490" t="str" cm="1">
        <f t="array" ref="J490">_xlfn.IFS(_対策工[[#This Row],[グループ番号]]="","",TRUE,_xlfn.XLOOKUP(_対策工[[#This Row],[グループ番号]],_グループ[グループ番号],_グループ[規模/部位]))</f>
        <v/>
      </c>
      <c r="K490" s="11"/>
      <c r="L490" s="9"/>
      <c r="M490" s="3"/>
      <c r="N490" t="str" cm="1">
        <f t="array" ref="N490">_xlfn.IFS(OR(_対策工[[#This Row],[シナリオ名称]]="",_対策工[[#This Row],[グループ番号]]=""),"",TRUE,_対策工[[#This Row],[グループ番号]]&amp;"-"&amp;_対策工[[#This Row],[制御1]]*100+_対策工[[#This Row],[制御2]])</f>
        <v/>
      </c>
      <c r="Q490" s="14"/>
      <c r="S490" s="12"/>
      <c r="T490" s="3"/>
    </row>
    <row r="491" spans="1:20">
      <c r="A491" s="6" cm="1">
        <f t="array" ref="A491">ROW()-ROW(_対策工[#Headers])</f>
        <v>490</v>
      </c>
      <c r="B491" s="6" t="str" cm="1">
        <f t="array" ref="B491">_xlfn.IFS(_対策工[[#This Row],[シナリオ名称]]="","",
RIGHT(_対策工[[#This Row],[シナリオ名称]],1)="①",1,
RIGHT(_対策工[[#This Row],[シナリオ名称]],1)="②",2,
RIGHT(_対策工[[#This Row],[シナリオ名称]],1)="③",3,
RIGHT(_対策工[[#This Row],[シナリオ名称]],1)="④",4,
ture,"")</f>
        <v/>
      </c>
      <c r="C491" s="3" t="str" cm="1">
        <f t="array" ref="C491">_xlfn.IFS(OR(_対策工[[#This Row],[シナリオ名称]]="",_対策工[[#This Row],[グループ番号]]=""),"",TRUE,COUNTIF(_xlfn.TAKE(_対策工[制御3],_対策工[[#This Row],[通し番号]]),_対策工[[#This Row],[制御3]]))</f>
        <v/>
      </c>
      <c r="D491" t="str">
        <f>_対策工[[#This Row],[シナリオ名称]]&amp;_対策工[[#This Row],[グループ番号]]</f>
        <v/>
      </c>
      <c r="E491" t="str" cm="1">
        <f t="array" ref="E491">_xlfn.IFS(_対策工[[#This Row],[グループ番号]]="","",TRUE,_xlfn.XLOOKUP(_対策工[[#This Row],[グループ番号]],_グループ[グループ番号],_グループ[施設番号]))</f>
        <v/>
      </c>
      <c r="F491" t="str" cm="1">
        <f t="array" ref="F491">_xlfn.IFS(_対策工[[#This Row],[グループ番号]]="","",TRUE,_xlfn.XLOOKUP(_対策工[[#This Row],[グループ番号]],_グループ[グループ番号],_グループ[地区名]))</f>
        <v/>
      </c>
      <c r="G491" t="str" cm="1">
        <f t="array" ref="G491">_xlfn.IFS(_対策工[[#This Row],[グループ番号]]="","",TRUE,_xlfn.XLOOKUP(_対策工[[#This Row],[グループ番号]],_グループ[グループ番号],_グループ[施設名]))</f>
        <v/>
      </c>
      <c r="H491" t="str" cm="1">
        <f t="array" ref="H491">_xlfn.IFS(_対策工[[#This Row],[グループ番号]]="","",TRUE,_xlfn.XLOOKUP(_対策工[[#This Row],[グループ番号]],_グループ[グループ番号],_グループ[形式/設備名]))</f>
        <v/>
      </c>
      <c r="I491" t="str" cm="1">
        <f t="array" ref="I491">_xlfn.IFS(_対策工[[#This Row],[グループ番号]]="","",TRUE,_xlfn.XLOOKUP(_対策工[[#This Row],[グループ番号]],_グループ[グループ番号],_グループ[規格/装置名]))</f>
        <v/>
      </c>
      <c r="J491" t="str" cm="1">
        <f t="array" ref="J491">_xlfn.IFS(_対策工[[#This Row],[グループ番号]]="","",TRUE,_xlfn.XLOOKUP(_対策工[[#This Row],[グループ番号]],_グループ[グループ番号],_グループ[規模/部位]))</f>
        <v/>
      </c>
      <c r="K491" s="11"/>
      <c r="L491" s="9"/>
      <c r="M491" s="3"/>
      <c r="N491" t="str" cm="1">
        <f t="array" ref="N491">_xlfn.IFS(OR(_対策工[[#This Row],[シナリオ名称]]="",_対策工[[#This Row],[グループ番号]]=""),"",TRUE,_対策工[[#This Row],[グループ番号]]&amp;"-"&amp;_対策工[[#This Row],[制御1]]*100+_対策工[[#This Row],[制御2]])</f>
        <v/>
      </c>
      <c r="Q491" s="14"/>
      <c r="S491" s="12"/>
      <c r="T491" s="3"/>
    </row>
    <row r="492" spans="1:20">
      <c r="A492" s="6" cm="1">
        <f t="array" ref="A492">ROW()-ROW(_対策工[#Headers])</f>
        <v>491</v>
      </c>
      <c r="B492" s="6" t="str" cm="1">
        <f t="array" ref="B492">_xlfn.IFS(_対策工[[#This Row],[シナリオ名称]]="","",
RIGHT(_対策工[[#This Row],[シナリオ名称]],1)="①",1,
RIGHT(_対策工[[#This Row],[シナリオ名称]],1)="②",2,
RIGHT(_対策工[[#This Row],[シナリオ名称]],1)="③",3,
RIGHT(_対策工[[#This Row],[シナリオ名称]],1)="④",4,
ture,"")</f>
        <v/>
      </c>
      <c r="C492" s="3" t="str" cm="1">
        <f t="array" ref="C492">_xlfn.IFS(OR(_対策工[[#This Row],[シナリオ名称]]="",_対策工[[#This Row],[グループ番号]]=""),"",TRUE,COUNTIF(_xlfn.TAKE(_対策工[制御3],_対策工[[#This Row],[通し番号]]),_対策工[[#This Row],[制御3]]))</f>
        <v/>
      </c>
      <c r="D492" t="str">
        <f>_対策工[[#This Row],[シナリオ名称]]&amp;_対策工[[#This Row],[グループ番号]]</f>
        <v/>
      </c>
      <c r="E492" t="str" cm="1">
        <f t="array" ref="E492">_xlfn.IFS(_対策工[[#This Row],[グループ番号]]="","",TRUE,_xlfn.XLOOKUP(_対策工[[#This Row],[グループ番号]],_グループ[グループ番号],_グループ[施設番号]))</f>
        <v/>
      </c>
      <c r="F492" t="str" cm="1">
        <f t="array" ref="F492">_xlfn.IFS(_対策工[[#This Row],[グループ番号]]="","",TRUE,_xlfn.XLOOKUP(_対策工[[#This Row],[グループ番号]],_グループ[グループ番号],_グループ[地区名]))</f>
        <v/>
      </c>
      <c r="G492" t="str" cm="1">
        <f t="array" ref="G492">_xlfn.IFS(_対策工[[#This Row],[グループ番号]]="","",TRUE,_xlfn.XLOOKUP(_対策工[[#This Row],[グループ番号]],_グループ[グループ番号],_グループ[施設名]))</f>
        <v/>
      </c>
      <c r="H492" t="str" cm="1">
        <f t="array" ref="H492">_xlfn.IFS(_対策工[[#This Row],[グループ番号]]="","",TRUE,_xlfn.XLOOKUP(_対策工[[#This Row],[グループ番号]],_グループ[グループ番号],_グループ[形式/設備名]))</f>
        <v/>
      </c>
      <c r="I492" t="str" cm="1">
        <f t="array" ref="I492">_xlfn.IFS(_対策工[[#This Row],[グループ番号]]="","",TRUE,_xlfn.XLOOKUP(_対策工[[#This Row],[グループ番号]],_グループ[グループ番号],_グループ[規格/装置名]))</f>
        <v/>
      </c>
      <c r="J492" t="str" cm="1">
        <f t="array" ref="J492">_xlfn.IFS(_対策工[[#This Row],[グループ番号]]="","",TRUE,_xlfn.XLOOKUP(_対策工[[#This Row],[グループ番号]],_グループ[グループ番号],_グループ[規模/部位]))</f>
        <v/>
      </c>
      <c r="K492" s="11"/>
      <c r="L492" s="9"/>
      <c r="M492" s="3"/>
      <c r="N492" t="str" cm="1">
        <f t="array" ref="N492">_xlfn.IFS(OR(_対策工[[#This Row],[シナリオ名称]]="",_対策工[[#This Row],[グループ番号]]=""),"",TRUE,_対策工[[#This Row],[グループ番号]]&amp;"-"&amp;_対策工[[#This Row],[制御1]]*100+_対策工[[#This Row],[制御2]])</f>
        <v/>
      </c>
      <c r="Q492" s="14"/>
      <c r="S492" s="12"/>
      <c r="T492" s="3"/>
    </row>
    <row r="493" spans="1:20">
      <c r="A493" s="6" cm="1">
        <f t="array" ref="A493">ROW()-ROW(_対策工[#Headers])</f>
        <v>492</v>
      </c>
      <c r="B493" s="6" t="str" cm="1">
        <f t="array" ref="B493">_xlfn.IFS(_対策工[[#This Row],[シナリオ名称]]="","",
RIGHT(_対策工[[#This Row],[シナリオ名称]],1)="①",1,
RIGHT(_対策工[[#This Row],[シナリオ名称]],1)="②",2,
RIGHT(_対策工[[#This Row],[シナリオ名称]],1)="③",3,
RIGHT(_対策工[[#This Row],[シナリオ名称]],1)="④",4,
ture,"")</f>
        <v/>
      </c>
      <c r="C493" s="3" t="str" cm="1">
        <f t="array" ref="C493">_xlfn.IFS(OR(_対策工[[#This Row],[シナリオ名称]]="",_対策工[[#This Row],[グループ番号]]=""),"",TRUE,COUNTIF(_xlfn.TAKE(_対策工[制御3],_対策工[[#This Row],[通し番号]]),_対策工[[#This Row],[制御3]]))</f>
        <v/>
      </c>
      <c r="D493" t="str">
        <f>_対策工[[#This Row],[シナリオ名称]]&amp;_対策工[[#This Row],[グループ番号]]</f>
        <v/>
      </c>
      <c r="E493" t="str" cm="1">
        <f t="array" ref="E493">_xlfn.IFS(_対策工[[#This Row],[グループ番号]]="","",TRUE,_xlfn.XLOOKUP(_対策工[[#This Row],[グループ番号]],_グループ[グループ番号],_グループ[施設番号]))</f>
        <v/>
      </c>
      <c r="F493" t="str" cm="1">
        <f t="array" ref="F493">_xlfn.IFS(_対策工[[#This Row],[グループ番号]]="","",TRUE,_xlfn.XLOOKUP(_対策工[[#This Row],[グループ番号]],_グループ[グループ番号],_グループ[地区名]))</f>
        <v/>
      </c>
      <c r="G493" t="str" cm="1">
        <f t="array" ref="G493">_xlfn.IFS(_対策工[[#This Row],[グループ番号]]="","",TRUE,_xlfn.XLOOKUP(_対策工[[#This Row],[グループ番号]],_グループ[グループ番号],_グループ[施設名]))</f>
        <v/>
      </c>
      <c r="H493" t="str" cm="1">
        <f t="array" ref="H493">_xlfn.IFS(_対策工[[#This Row],[グループ番号]]="","",TRUE,_xlfn.XLOOKUP(_対策工[[#This Row],[グループ番号]],_グループ[グループ番号],_グループ[形式/設備名]))</f>
        <v/>
      </c>
      <c r="I493" t="str" cm="1">
        <f t="array" ref="I493">_xlfn.IFS(_対策工[[#This Row],[グループ番号]]="","",TRUE,_xlfn.XLOOKUP(_対策工[[#This Row],[グループ番号]],_グループ[グループ番号],_グループ[規格/装置名]))</f>
        <v/>
      </c>
      <c r="J493" t="str" cm="1">
        <f t="array" ref="J493">_xlfn.IFS(_対策工[[#This Row],[グループ番号]]="","",TRUE,_xlfn.XLOOKUP(_対策工[[#This Row],[グループ番号]],_グループ[グループ番号],_グループ[規模/部位]))</f>
        <v/>
      </c>
      <c r="K493" s="11"/>
      <c r="L493" s="9"/>
      <c r="M493" s="3"/>
      <c r="N493" t="str" cm="1">
        <f t="array" ref="N493">_xlfn.IFS(OR(_対策工[[#This Row],[シナリオ名称]]="",_対策工[[#This Row],[グループ番号]]=""),"",TRUE,_対策工[[#This Row],[グループ番号]]&amp;"-"&amp;_対策工[[#This Row],[制御1]]*100+_対策工[[#This Row],[制御2]])</f>
        <v/>
      </c>
      <c r="Q493" s="14"/>
      <c r="S493" s="12"/>
      <c r="T493" s="3"/>
    </row>
    <row r="494" spans="1:20">
      <c r="A494" s="6" cm="1">
        <f t="array" ref="A494">ROW()-ROW(_対策工[#Headers])</f>
        <v>493</v>
      </c>
      <c r="B494" s="6" t="str" cm="1">
        <f t="array" ref="B494">_xlfn.IFS(_対策工[[#This Row],[シナリオ名称]]="","",
RIGHT(_対策工[[#This Row],[シナリオ名称]],1)="①",1,
RIGHT(_対策工[[#This Row],[シナリオ名称]],1)="②",2,
RIGHT(_対策工[[#This Row],[シナリオ名称]],1)="③",3,
RIGHT(_対策工[[#This Row],[シナリオ名称]],1)="④",4,
ture,"")</f>
        <v/>
      </c>
      <c r="C494" s="3" t="str" cm="1">
        <f t="array" ref="C494">_xlfn.IFS(OR(_対策工[[#This Row],[シナリオ名称]]="",_対策工[[#This Row],[グループ番号]]=""),"",TRUE,COUNTIF(_xlfn.TAKE(_対策工[制御3],_対策工[[#This Row],[通し番号]]),_対策工[[#This Row],[制御3]]))</f>
        <v/>
      </c>
      <c r="D494" t="str">
        <f>_対策工[[#This Row],[シナリオ名称]]&amp;_対策工[[#This Row],[グループ番号]]</f>
        <v/>
      </c>
      <c r="E494" t="str" cm="1">
        <f t="array" ref="E494">_xlfn.IFS(_対策工[[#This Row],[グループ番号]]="","",TRUE,_xlfn.XLOOKUP(_対策工[[#This Row],[グループ番号]],_グループ[グループ番号],_グループ[施設番号]))</f>
        <v/>
      </c>
      <c r="F494" t="str" cm="1">
        <f t="array" ref="F494">_xlfn.IFS(_対策工[[#This Row],[グループ番号]]="","",TRUE,_xlfn.XLOOKUP(_対策工[[#This Row],[グループ番号]],_グループ[グループ番号],_グループ[地区名]))</f>
        <v/>
      </c>
      <c r="G494" t="str" cm="1">
        <f t="array" ref="G494">_xlfn.IFS(_対策工[[#This Row],[グループ番号]]="","",TRUE,_xlfn.XLOOKUP(_対策工[[#This Row],[グループ番号]],_グループ[グループ番号],_グループ[施設名]))</f>
        <v/>
      </c>
      <c r="H494" t="str" cm="1">
        <f t="array" ref="H494">_xlfn.IFS(_対策工[[#This Row],[グループ番号]]="","",TRUE,_xlfn.XLOOKUP(_対策工[[#This Row],[グループ番号]],_グループ[グループ番号],_グループ[形式/設備名]))</f>
        <v/>
      </c>
      <c r="I494" t="str" cm="1">
        <f t="array" ref="I494">_xlfn.IFS(_対策工[[#This Row],[グループ番号]]="","",TRUE,_xlfn.XLOOKUP(_対策工[[#This Row],[グループ番号]],_グループ[グループ番号],_グループ[規格/装置名]))</f>
        <v/>
      </c>
      <c r="J494" t="str" cm="1">
        <f t="array" ref="J494">_xlfn.IFS(_対策工[[#This Row],[グループ番号]]="","",TRUE,_xlfn.XLOOKUP(_対策工[[#This Row],[グループ番号]],_グループ[グループ番号],_グループ[規模/部位]))</f>
        <v/>
      </c>
      <c r="K494" s="11"/>
      <c r="L494" s="9"/>
      <c r="M494" s="3"/>
      <c r="N494" t="str" cm="1">
        <f t="array" ref="N494">_xlfn.IFS(OR(_対策工[[#This Row],[シナリオ名称]]="",_対策工[[#This Row],[グループ番号]]=""),"",TRUE,_対策工[[#This Row],[グループ番号]]&amp;"-"&amp;_対策工[[#This Row],[制御1]]*100+_対策工[[#This Row],[制御2]])</f>
        <v/>
      </c>
      <c r="Q494" s="14"/>
      <c r="S494" s="12"/>
      <c r="T494" s="3"/>
    </row>
    <row r="495" spans="1:20">
      <c r="A495" s="6" cm="1">
        <f t="array" ref="A495">ROW()-ROW(_対策工[#Headers])</f>
        <v>494</v>
      </c>
      <c r="B495" s="6" t="str" cm="1">
        <f t="array" ref="B495">_xlfn.IFS(_対策工[[#This Row],[シナリオ名称]]="","",
RIGHT(_対策工[[#This Row],[シナリオ名称]],1)="①",1,
RIGHT(_対策工[[#This Row],[シナリオ名称]],1)="②",2,
RIGHT(_対策工[[#This Row],[シナリオ名称]],1)="③",3,
RIGHT(_対策工[[#This Row],[シナリオ名称]],1)="④",4,
ture,"")</f>
        <v/>
      </c>
      <c r="C495" s="3" t="str" cm="1">
        <f t="array" ref="C495">_xlfn.IFS(OR(_対策工[[#This Row],[シナリオ名称]]="",_対策工[[#This Row],[グループ番号]]=""),"",TRUE,COUNTIF(_xlfn.TAKE(_対策工[制御3],_対策工[[#This Row],[通し番号]]),_対策工[[#This Row],[制御3]]))</f>
        <v/>
      </c>
      <c r="D495" t="str">
        <f>_対策工[[#This Row],[シナリオ名称]]&amp;_対策工[[#This Row],[グループ番号]]</f>
        <v/>
      </c>
      <c r="E495" t="str" cm="1">
        <f t="array" ref="E495">_xlfn.IFS(_対策工[[#This Row],[グループ番号]]="","",TRUE,_xlfn.XLOOKUP(_対策工[[#This Row],[グループ番号]],_グループ[グループ番号],_グループ[施設番号]))</f>
        <v/>
      </c>
      <c r="F495" t="str" cm="1">
        <f t="array" ref="F495">_xlfn.IFS(_対策工[[#This Row],[グループ番号]]="","",TRUE,_xlfn.XLOOKUP(_対策工[[#This Row],[グループ番号]],_グループ[グループ番号],_グループ[地区名]))</f>
        <v/>
      </c>
      <c r="G495" t="str" cm="1">
        <f t="array" ref="G495">_xlfn.IFS(_対策工[[#This Row],[グループ番号]]="","",TRUE,_xlfn.XLOOKUP(_対策工[[#This Row],[グループ番号]],_グループ[グループ番号],_グループ[施設名]))</f>
        <v/>
      </c>
      <c r="H495" t="str" cm="1">
        <f t="array" ref="H495">_xlfn.IFS(_対策工[[#This Row],[グループ番号]]="","",TRUE,_xlfn.XLOOKUP(_対策工[[#This Row],[グループ番号]],_グループ[グループ番号],_グループ[形式/設備名]))</f>
        <v/>
      </c>
      <c r="I495" t="str" cm="1">
        <f t="array" ref="I495">_xlfn.IFS(_対策工[[#This Row],[グループ番号]]="","",TRUE,_xlfn.XLOOKUP(_対策工[[#This Row],[グループ番号]],_グループ[グループ番号],_グループ[規格/装置名]))</f>
        <v/>
      </c>
      <c r="J495" t="str" cm="1">
        <f t="array" ref="J495">_xlfn.IFS(_対策工[[#This Row],[グループ番号]]="","",TRUE,_xlfn.XLOOKUP(_対策工[[#This Row],[グループ番号]],_グループ[グループ番号],_グループ[規模/部位]))</f>
        <v/>
      </c>
      <c r="K495" s="11"/>
      <c r="L495" s="9"/>
      <c r="M495" s="3"/>
      <c r="N495" t="str" cm="1">
        <f t="array" ref="N495">_xlfn.IFS(OR(_対策工[[#This Row],[シナリオ名称]]="",_対策工[[#This Row],[グループ番号]]=""),"",TRUE,_対策工[[#This Row],[グループ番号]]&amp;"-"&amp;_対策工[[#This Row],[制御1]]*100+_対策工[[#This Row],[制御2]])</f>
        <v/>
      </c>
      <c r="Q495" s="14"/>
      <c r="S495" s="12"/>
      <c r="T495" s="3"/>
    </row>
    <row r="496" spans="1:20">
      <c r="A496" s="6" cm="1">
        <f t="array" ref="A496">ROW()-ROW(_対策工[#Headers])</f>
        <v>495</v>
      </c>
      <c r="B496" s="6" t="str" cm="1">
        <f t="array" ref="B496">_xlfn.IFS(_対策工[[#This Row],[シナリオ名称]]="","",
RIGHT(_対策工[[#This Row],[シナリオ名称]],1)="①",1,
RIGHT(_対策工[[#This Row],[シナリオ名称]],1)="②",2,
RIGHT(_対策工[[#This Row],[シナリオ名称]],1)="③",3,
RIGHT(_対策工[[#This Row],[シナリオ名称]],1)="④",4,
ture,"")</f>
        <v/>
      </c>
      <c r="C496" s="3" t="str" cm="1">
        <f t="array" ref="C496">_xlfn.IFS(OR(_対策工[[#This Row],[シナリオ名称]]="",_対策工[[#This Row],[グループ番号]]=""),"",TRUE,COUNTIF(_xlfn.TAKE(_対策工[制御3],_対策工[[#This Row],[通し番号]]),_対策工[[#This Row],[制御3]]))</f>
        <v/>
      </c>
      <c r="D496" t="str">
        <f>_対策工[[#This Row],[シナリオ名称]]&amp;_対策工[[#This Row],[グループ番号]]</f>
        <v/>
      </c>
      <c r="E496" t="str" cm="1">
        <f t="array" ref="E496">_xlfn.IFS(_対策工[[#This Row],[グループ番号]]="","",TRUE,_xlfn.XLOOKUP(_対策工[[#This Row],[グループ番号]],_グループ[グループ番号],_グループ[施設番号]))</f>
        <v/>
      </c>
      <c r="F496" t="str" cm="1">
        <f t="array" ref="F496">_xlfn.IFS(_対策工[[#This Row],[グループ番号]]="","",TRUE,_xlfn.XLOOKUP(_対策工[[#This Row],[グループ番号]],_グループ[グループ番号],_グループ[地区名]))</f>
        <v/>
      </c>
      <c r="G496" t="str" cm="1">
        <f t="array" ref="G496">_xlfn.IFS(_対策工[[#This Row],[グループ番号]]="","",TRUE,_xlfn.XLOOKUP(_対策工[[#This Row],[グループ番号]],_グループ[グループ番号],_グループ[施設名]))</f>
        <v/>
      </c>
      <c r="H496" t="str" cm="1">
        <f t="array" ref="H496">_xlfn.IFS(_対策工[[#This Row],[グループ番号]]="","",TRUE,_xlfn.XLOOKUP(_対策工[[#This Row],[グループ番号]],_グループ[グループ番号],_グループ[形式/設備名]))</f>
        <v/>
      </c>
      <c r="I496" t="str" cm="1">
        <f t="array" ref="I496">_xlfn.IFS(_対策工[[#This Row],[グループ番号]]="","",TRUE,_xlfn.XLOOKUP(_対策工[[#This Row],[グループ番号]],_グループ[グループ番号],_グループ[規格/装置名]))</f>
        <v/>
      </c>
      <c r="J496" t="str" cm="1">
        <f t="array" ref="J496">_xlfn.IFS(_対策工[[#This Row],[グループ番号]]="","",TRUE,_xlfn.XLOOKUP(_対策工[[#This Row],[グループ番号]],_グループ[グループ番号],_グループ[規模/部位]))</f>
        <v/>
      </c>
      <c r="K496" s="11"/>
      <c r="L496" s="9"/>
      <c r="M496" s="3"/>
      <c r="N496" t="str" cm="1">
        <f t="array" ref="N496">_xlfn.IFS(OR(_対策工[[#This Row],[シナリオ名称]]="",_対策工[[#This Row],[グループ番号]]=""),"",TRUE,_対策工[[#This Row],[グループ番号]]&amp;"-"&amp;_対策工[[#This Row],[制御1]]*100+_対策工[[#This Row],[制御2]])</f>
        <v/>
      </c>
      <c r="Q496" s="14"/>
      <c r="S496" s="12"/>
      <c r="T496" s="3"/>
    </row>
    <row r="497" spans="1:20">
      <c r="A497" s="6" cm="1">
        <f t="array" ref="A497">ROW()-ROW(_対策工[#Headers])</f>
        <v>496</v>
      </c>
      <c r="B497" s="6" t="str" cm="1">
        <f t="array" ref="B497">_xlfn.IFS(_対策工[[#This Row],[シナリオ名称]]="","",
RIGHT(_対策工[[#This Row],[シナリオ名称]],1)="①",1,
RIGHT(_対策工[[#This Row],[シナリオ名称]],1)="②",2,
RIGHT(_対策工[[#This Row],[シナリオ名称]],1)="③",3,
RIGHT(_対策工[[#This Row],[シナリオ名称]],1)="④",4,
ture,"")</f>
        <v/>
      </c>
      <c r="C497" s="3" t="str" cm="1">
        <f t="array" ref="C497">_xlfn.IFS(OR(_対策工[[#This Row],[シナリオ名称]]="",_対策工[[#This Row],[グループ番号]]=""),"",TRUE,COUNTIF(_xlfn.TAKE(_対策工[制御3],_対策工[[#This Row],[通し番号]]),_対策工[[#This Row],[制御3]]))</f>
        <v/>
      </c>
      <c r="D497" t="str">
        <f>_対策工[[#This Row],[シナリオ名称]]&amp;_対策工[[#This Row],[グループ番号]]</f>
        <v/>
      </c>
      <c r="E497" t="str" cm="1">
        <f t="array" ref="E497">_xlfn.IFS(_対策工[[#This Row],[グループ番号]]="","",TRUE,_xlfn.XLOOKUP(_対策工[[#This Row],[グループ番号]],_グループ[グループ番号],_グループ[施設番号]))</f>
        <v/>
      </c>
      <c r="F497" t="str" cm="1">
        <f t="array" ref="F497">_xlfn.IFS(_対策工[[#This Row],[グループ番号]]="","",TRUE,_xlfn.XLOOKUP(_対策工[[#This Row],[グループ番号]],_グループ[グループ番号],_グループ[地区名]))</f>
        <v/>
      </c>
      <c r="G497" t="str" cm="1">
        <f t="array" ref="G497">_xlfn.IFS(_対策工[[#This Row],[グループ番号]]="","",TRUE,_xlfn.XLOOKUP(_対策工[[#This Row],[グループ番号]],_グループ[グループ番号],_グループ[施設名]))</f>
        <v/>
      </c>
      <c r="H497" t="str" cm="1">
        <f t="array" ref="H497">_xlfn.IFS(_対策工[[#This Row],[グループ番号]]="","",TRUE,_xlfn.XLOOKUP(_対策工[[#This Row],[グループ番号]],_グループ[グループ番号],_グループ[形式/設備名]))</f>
        <v/>
      </c>
      <c r="I497" t="str" cm="1">
        <f t="array" ref="I497">_xlfn.IFS(_対策工[[#This Row],[グループ番号]]="","",TRUE,_xlfn.XLOOKUP(_対策工[[#This Row],[グループ番号]],_グループ[グループ番号],_グループ[規格/装置名]))</f>
        <v/>
      </c>
      <c r="J497" t="str" cm="1">
        <f t="array" ref="J497">_xlfn.IFS(_対策工[[#This Row],[グループ番号]]="","",TRUE,_xlfn.XLOOKUP(_対策工[[#This Row],[グループ番号]],_グループ[グループ番号],_グループ[規模/部位]))</f>
        <v/>
      </c>
      <c r="K497" s="11"/>
      <c r="L497" s="9"/>
      <c r="M497" s="3"/>
      <c r="N497" t="str" cm="1">
        <f t="array" ref="N497">_xlfn.IFS(OR(_対策工[[#This Row],[シナリオ名称]]="",_対策工[[#This Row],[グループ番号]]=""),"",TRUE,_対策工[[#This Row],[グループ番号]]&amp;"-"&amp;_対策工[[#This Row],[制御1]]*100+_対策工[[#This Row],[制御2]])</f>
        <v/>
      </c>
      <c r="Q497" s="14"/>
      <c r="S497" s="12"/>
      <c r="T497" s="3"/>
    </row>
    <row r="498" spans="1:20">
      <c r="A498" s="6" cm="1">
        <f t="array" ref="A498">ROW()-ROW(_対策工[#Headers])</f>
        <v>497</v>
      </c>
      <c r="B498" s="6" t="str" cm="1">
        <f t="array" ref="B498">_xlfn.IFS(_対策工[[#This Row],[シナリオ名称]]="","",
RIGHT(_対策工[[#This Row],[シナリオ名称]],1)="①",1,
RIGHT(_対策工[[#This Row],[シナリオ名称]],1)="②",2,
RIGHT(_対策工[[#This Row],[シナリオ名称]],1)="③",3,
RIGHT(_対策工[[#This Row],[シナリオ名称]],1)="④",4,
ture,"")</f>
        <v/>
      </c>
      <c r="C498" s="3" t="str" cm="1">
        <f t="array" ref="C498">_xlfn.IFS(OR(_対策工[[#This Row],[シナリオ名称]]="",_対策工[[#This Row],[グループ番号]]=""),"",TRUE,COUNTIF(_xlfn.TAKE(_対策工[制御3],_対策工[[#This Row],[通し番号]]),_対策工[[#This Row],[制御3]]))</f>
        <v/>
      </c>
      <c r="D498" t="str">
        <f>_対策工[[#This Row],[シナリオ名称]]&amp;_対策工[[#This Row],[グループ番号]]</f>
        <v/>
      </c>
      <c r="E498" t="str" cm="1">
        <f t="array" ref="E498">_xlfn.IFS(_対策工[[#This Row],[グループ番号]]="","",TRUE,_xlfn.XLOOKUP(_対策工[[#This Row],[グループ番号]],_グループ[グループ番号],_グループ[施設番号]))</f>
        <v/>
      </c>
      <c r="F498" t="str" cm="1">
        <f t="array" ref="F498">_xlfn.IFS(_対策工[[#This Row],[グループ番号]]="","",TRUE,_xlfn.XLOOKUP(_対策工[[#This Row],[グループ番号]],_グループ[グループ番号],_グループ[地区名]))</f>
        <v/>
      </c>
      <c r="G498" t="str" cm="1">
        <f t="array" ref="G498">_xlfn.IFS(_対策工[[#This Row],[グループ番号]]="","",TRUE,_xlfn.XLOOKUP(_対策工[[#This Row],[グループ番号]],_グループ[グループ番号],_グループ[施設名]))</f>
        <v/>
      </c>
      <c r="H498" t="str" cm="1">
        <f t="array" ref="H498">_xlfn.IFS(_対策工[[#This Row],[グループ番号]]="","",TRUE,_xlfn.XLOOKUP(_対策工[[#This Row],[グループ番号]],_グループ[グループ番号],_グループ[形式/設備名]))</f>
        <v/>
      </c>
      <c r="I498" t="str" cm="1">
        <f t="array" ref="I498">_xlfn.IFS(_対策工[[#This Row],[グループ番号]]="","",TRUE,_xlfn.XLOOKUP(_対策工[[#This Row],[グループ番号]],_グループ[グループ番号],_グループ[規格/装置名]))</f>
        <v/>
      </c>
      <c r="J498" t="str" cm="1">
        <f t="array" ref="J498">_xlfn.IFS(_対策工[[#This Row],[グループ番号]]="","",TRUE,_xlfn.XLOOKUP(_対策工[[#This Row],[グループ番号]],_グループ[グループ番号],_グループ[規模/部位]))</f>
        <v/>
      </c>
      <c r="K498" s="11"/>
      <c r="L498" s="9"/>
      <c r="M498" s="3"/>
      <c r="N498" t="str" cm="1">
        <f t="array" ref="N498">_xlfn.IFS(OR(_対策工[[#This Row],[シナリオ名称]]="",_対策工[[#This Row],[グループ番号]]=""),"",TRUE,_対策工[[#This Row],[グループ番号]]&amp;"-"&amp;_対策工[[#This Row],[制御1]]*100+_対策工[[#This Row],[制御2]])</f>
        <v/>
      </c>
      <c r="Q498" s="14"/>
      <c r="S498" s="12"/>
      <c r="T498" s="3"/>
    </row>
    <row r="499" spans="1:20">
      <c r="A499" s="6" cm="1">
        <f t="array" ref="A499">ROW()-ROW(_対策工[#Headers])</f>
        <v>498</v>
      </c>
      <c r="B499" s="6" t="str" cm="1">
        <f t="array" ref="B499">_xlfn.IFS(_対策工[[#This Row],[シナリオ名称]]="","",
RIGHT(_対策工[[#This Row],[シナリオ名称]],1)="①",1,
RIGHT(_対策工[[#This Row],[シナリオ名称]],1)="②",2,
RIGHT(_対策工[[#This Row],[シナリオ名称]],1)="③",3,
RIGHT(_対策工[[#This Row],[シナリオ名称]],1)="④",4,
ture,"")</f>
        <v/>
      </c>
      <c r="C499" s="3" t="str" cm="1">
        <f t="array" ref="C499">_xlfn.IFS(OR(_対策工[[#This Row],[シナリオ名称]]="",_対策工[[#This Row],[グループ番号]]=""),"",TRUE,COUNTIF(_xlfn.TAKE(_対策工[制御3],_対策工[[#This Row],[通し番号]]),_対策工[[#This Row],[制御3]]))</f>
        <v/>
      </c>
      <c r="D499" t="str">
        <f>_対策工[[#This Row],[シナリオ名称]]&amp;_対策工[[#This Row],[グループ番号]]</f>
        <v/>
      </c>
      <c r="E499" t="str" cm="1">
        <f t="array" ref="E499">_xlfn.IFS(_対策工[[#This Row],[グループ番号]]="","",TRUE,_xlfn.XLOOKUP(_対策工[[#This Row],[グループ番号]],_グループ[グループ番号],_グループ[施設番号]))</f>
        <v/>
      </c>
      <c r="F499" t="str" cm="1">
        <f t="array" ref="F499">_xlfn.IFS(_対策工[[#This Row],[グループ番号]]="","",TRUE,_xlfn.XLOOKUP(_対策工[[#This Row],[グループ番号]],_グループ[グループ番号],_グループ[地区名]))</f>
        <v/>
      </c>
      <c r="G499" t="str" cm="1">
        <f t="array" ref="G499">_xlfn.IFS(_対策工[[#This Row],[グループ番号]]="","",TRUE,_xlfn.XLOOKUP(_対策工[[#This Row],[グループ番号]],_グループ[グループ番号],_グループ[施設名]))</f>
        <v/>
      </c>
      <c r="H499" t="str" cm="1">
        <f t="array" ref="H499">_xlfn.IFS(_対策工[[#This Row],[グループ番号]]="","",TRUE,_xlfn.XLOOKUP(_対策工[[#This Row],[グループ番号]],_グループ[グループ番号],_グループ[形式/設備名]))</f>
        <v/>
      </c>
      <c r="I499" t="str" cm="1">
        <f t="array" ref="I499">_xlfn.IFS(_対策工[[#This Row],[グループ番号]]="","",TRUE,_xlfn.XLOOKUP(_対策工[[#This Row],[グループ番号]],_グループ[グループ番号],_グループ[規格/装置名]))</f>
        <v/>
      </c>
      <c r="J499" t="str" cm="1">
        <f t="array" ref="J499">_xlfn.IFS(_対策工[[#This Row],[グループ番号]]="","",TRUE,_xlfn.XLOOKUP(_対策工[[#This Row],[グループ番号]],_グループ[グループ番号],_グループ[規模/部位]))</f>
        <v/>
      </c>
      <c r="K499" s="11"/>
      <c r="L499" s="9"/>
      <c r="M499" s="3"/>
      <c r="N499" t="str" cm="1">
        <f t="array" ref="N499">_xlfn.IFS(OR(_対策工[[#This Row],[シナリオ名称]]="",_対策工[[#This Row],[グループ番号]]=""),"",TRUE,_対策工[[#This Row],[グループ番号]]&amp;"-"&amp;_対策工[[#This Row],[制御1]]*100+_対策工[[#This Row],[制御2]])</f>
        <v/>
      </c>
      <c r="Q499" s="14"/>
      <c r="S499" s="12"/>
      <c r="T499" s="3"/>
    </row>
    <row r="500" spans="1:20">
      <c r="A500" s="6" cm="1">
        <f t="array" ref="A500">ROW()-ROW(_対策工[#Headers])</f>
        <v>499</v>
      </c>
      <c r="B500" s="6" t="str" cm="1">
        <f t="array" ref="B500">_xlfn.IFS(_対策工[[#This Row],[シナリオ名称]]="","",
RIGHT(_対策工[[#This Row],[シナリオ名称]],1)="①",1,
RIGHT(_対策工[[#This Row],[シナリオ名称]],1)="②",2,
RIGHT(_対策工[[#This Row],[シナリオ名称]],1)="③",3,
RIGHT(_対策工[[#This Row],[シナリオ名称]],1)="④",4,
ture,"")</f>
        <v/>
      </c>
      <c r="C500" s="3" t="str" cm="1">
        <f t="array" ref="C500">_xlfn.IFS(OR(_対策工[[#This Row],[シナリオ名称]]="",_対策工[[#This Row],[グループ番号]]=""),"",TRUE,COUNTIF(_xlfn.TAKE(_対策工[制御3],_対策工[[#This Row],[通し番号]]),_対策工[[#This Row],[制御3]]))</f>
        <v/>
      </c>
      <c r="D500" t="str">
        <f>_対策工[[#This Row],[シナリオ名称]]&amp;_対策工[[#This Row],[グループ番号]]</f>
        <v/>
      </c>
      <c r="E500" t="str" cm="1">
        <f t="array" ref="E500">_xlfn.IFS(_対策工[[#This Row],[グループ番号]]="","",TRUE,_xlfn.XLOOKUP(_対策工[[#This Row],[グループ番号]],_グループ[グループ番号],_グループ[施設番号]))</f>
        <v/>
      </c>
      <c r="F500" t="str" cm="1">
        <f t="array" ref="F500">_xlfn.IFS(_対策工[[#This Row],[グループ番号]]="","",TRUE,_xlfn.XLOOKUP(_対策工[[#This Row],[グループ番号]],_グループ[グループ番号],_グループ[地区名]))</f>
        <v/>
      </c>
      <c r="G500" t="str" cm="1">
        <f t="array" ref="G500">_xlfn.IFS(_対策工[[#This Row],[グループ番号]]="","",TRUE,_xlfn.XLOOKUP(_対策工[[#This Row],[グループ番号]],_グループ[グループ番号],_グループ[施設名]))</f>
        <v/>
      </c>
      <c r="H500" t="str" cm="1">
        <f t="array" ref="H500">_xlfn.IFS(_対策工[[#This Row],[グループ番号]]="","",TRUE,_xlfn.XLOOKUP(_対策工[[#This Row],[グループ番号]],_グループ[グループ番号],_グループ[形式/設備名]))</f>
        <v/>
      </c>
      <c r="I500" t="str" cm="1">
        <f t="array" ref="I500">_xlfn.IFS(_対策工[[#This Row],[グループ番号]]="","",TRUE,_xlfn.XLOOKUP(_対策工[[#This Row],[グループ番号]],_グループ[グループ番号],_グループ[規格/装置名]))</f>
        <v/>
      </c>
      <c r="J500" t="str" cm="1">
        <f t="array" ref="J500">_xlfn.IFS(_対策工[[#This Row],[グループ番号]]="","",TRUE,_xlfn.XLOOKUP(_対策工[[#This Row],[グループ番号]],_グループ[グループ番号],_グループ[規模/部位]))</f>
        <v/>
      </c>
      <c r="K500" s="11"/>
      <c r="L500" s="9"/>
      <c r="M500" s="3"/>
      <c r="N500" t="str" cm="1">
        <f t="array" ref="N500">_xlfn.IFS(OR(_対策工[[#This Row],[シナリオ名称]]="",_対策工[[#This Row],[グループ番号]]=""),"",TRUE,_対策工[[#This Row],[グループ番号]]&amp;"-"&amp;_対策工[[#This Row],[制御1]]*100+_対策工[[#This Row],[制御2]])</f>
        <v/>
      </c>
      <c r="Q500" s="14"/>
      <c r="S500" s="12"/>
      <c r="T500" s="3"/>
    </row>
    <row r="501" spans="1:20">
      <c r="A501" s="6" cm="1">
        <f t="array" ref="A501">ROW()-ROW(_対策工[#Headers])</f>
        <v>500</v>
      </c>
      <c r="B501" s="6" t="str" cm="1">
        <f t="array" ref="B501">_xlfn.IFS(_対策工[[#This Row],[シナリオ名称]]="","",
RIGHT(_対策工[[#This Row],[シナリオ名称]],1)="①",1,
RIGHT(_対策工[[#This Row],[シナリオ名称]],1)="②",2,
RIGHT(_対策工[[#This Row],[シナリオ名称]],1)="③",3,
RIGHT(_対策工[[#This Row],[シナリオ名称]],1)="④",4,
ture,"")</f>
        <v/>
      </c>
      <c r="C501" s="3" t="str" cm="1">
        <f t="array" ref="C501">_xlfn.IFS(OR(_対策工[[#This Row],[シナリオ名称]]="",_対策工[[#This Row],[グループ番号]]=""),"",TRUE,COUNTIF(_xlfn.TAKE(_対策工[制御3],_対策工[[#This Row],[通し番号]]),_対策工[[#This Row],[制御3]]))</f>
        <v/>
      </c>
      <c r="D501" t="str">
        <f>_対策工[[#This Row],[シナリオ名称]]&amp;_対策工[[#This Row],[グループ番号]]</f>
        <v/>
      </c>
      <c r="E501" t="str" cm="1">
        <f t="array" ref="E501">_xlfn.IFS(_対策工[[#This Row],[グループ番号]]="","",TRUE,_xlfn.XLOOKUP(_対策工[[#This Row],[グループ番号]],_グループ[グループ番号],_グループ[施設番号]))</f>
        <v/>
      </c>
      <c r="F501" t="str" cm="1">
        <f t="array" ref="F501">_xlfn.IFS(_対策工[[#This Row],[グループ番号]]="","",TRUE,_xlfn.XLOOKUP(_対策工[[#This Row],[グループ番号]],_グループ[グループ番号],_グループ[地区名]))</f>
        <v/>
      </c>
      <c r="G501" t="str" cm="1">
        <f t="array" ref="G501">_xlfn.IFS(_対策工[[#This Row],[グループ番号]]="","",TRUE,_xlfn.XLOOKUP(_対策工[[#This Row],[グループ番号]],_グループ[グループ番号],_グループ[施設名]))</f>
        <v/>
      </c>
      <c r="H501" t="str" cm="1">
        <f t="array" ref="H501">_xlfn.IFS(_対策工[[#This Row],[グループ番号]]="","",TRUE,_xlfn.XLOOKUP(_対策工[[#This Row],[グループ番号]],_グループ[グループ番号],_グループ[形式/設備名]))</f>
        <v/>
      </c>
      <c r="I501" t="str" cm="1">
        <f t="array" ref="I501">_xlfn.IFS(_対策工[[#This Row],[グループ番号]]="","",TRUE,_xlfn.XLOOKUP(_対策工[[#This Row],[グループ番号]],_グループ[グループ番号],_グループ[規格/装置名]))</f>
        <v/>
      </c>
      <c r="J501" t="str" cm="1">
        <f t="array" ref="J501">_xlfn.IFS(_対策工[[#This Row],[グループ番号]]="","",TRUE,_xlfn.XLOOKUP(_対策工[[#This Row],[グループ番号]],_グループ[グループ番号],_グループ[規模/部位]))</f>
        <v/>
      </c>
      <c r="K501" s="11"/>
      <c r="L501" s="9"/>
      <c r="M501" s="3"/>
      <c r="N501" t="str" cm="1">
        <f t="array" ref="N501">_xlfn.IFS(OR(_対策工[[#This Row],[シナリオ名称]]="",_対策工[[#This Row],[グループ番号]]=""),"",TRUE,_対策工[[#This Row],[グループ番号]]&amp;"-"&amp;_対策工[[#This Row],[制御1]]*100+_対策工[[#This Row],[制御2]])</f>
        <v/>
      </c>
      <c r="Q501" s="14"/>
      <c r="S501" s="12"/>
      <c r="T501" s="3"/>
    </row>
  </sheetData>
  <phoneticPr fontId="1"/>
  <dataValidations count="2">
    <dataValidation type="list" allowBlank="1" showInputMessage="1" showErrorMessage="1" sqref="M2:M501" xr:uid="{1B174D3E-6559-42FD-B56C-37EBA4D34660}">
      <formula1>"3,2,1,TBM"</formula1>
    </dataValidation>
    <dataValidation type="list" allowBlank="1" showInputMessage="1" showErrorMessage="1" sqref="K2:K501" xr:uid="{7A48D3AB-165E-44D7-8890-A123A8EA50F7}">
      <formula1>"土木①,土木②,土木③,土木④,機械①,機械②,機械③"</formula1>
    </dataValidation>
  </dataValidations>
  <pageMargins left="0.7" right="0.7" top="0.75" bottom="0.75" header="0.3" footer="0.3"/>
  <pageSetup paperSize="9" orientation="portrait" horizontalDpi="4294967294" verticalDpi="0"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5</vt:i4>
      </vt:variant>
    </vt:vector>
  </HeadingPairs>
  <TitlesOfParts>
    <vt:vector size="5" baseType="lpstr">
      <vt:lpstr>共通</vt:lpstr>
      <vt:lpstr>施設</vt:lpstr>
      <vt:lpstr>構造物</vt:lpstr>
      <vt:lpstr>グループ</vt:lpstr>
      <vt:lpstr>対策工</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川野了</dc:creator>
  <cp:lastModifiedBy>川野 了</cp:lastModifiedBy>
  <dcterms:created xsi:type="dcterms:W3CDTF">2015-06-05T18:19:34Z</dcterms:created>
  <dcterms:modified xsi:type="dcterms:W3CDTF">2025-11-02T20:52:31Z</dcterms:modified>
</cp:coreProperties>
</file>